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T:\Documenti Ufficio\Alessandra Bugarini\Documenti\documenti\tributi\GESTIONE ASSOCIATA\COMUNI\SORAGA\canone patrimoniale21\"/>
    </mc:Choice>
  </mc:AlternateContent>
  <bookViews>
    <workbookView xWindow="0" yWindow="0" windowWidth="28800" windowHeight="12435"/>
  </bookViews>
  <sheets>
    <sheet name="pubblicita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2" i="2" l="1"/>
  <c r="J77" i="2"/>
  <c r="B77" i="2"/>
  <c r="C77" i="2"/>
  <c r="J76" i="2"/>
  <c r="B76" i="2"/>
  <c r="C76" i="2"/>
  <c r="J75" i="2"/>
  <c r="B75" i="2" s="1"/>
  <c r="C75" i="2" s="1"/>
  <c r="J74" i="2"/>
  <c r="B74" i="2"/>
  <c r="C74" i="2" s="1"/>
  <c r="B73" i="2"/>
  <c r="C73" i="2"/>
  <c r="B72" i="2"/>
  <c r="C72" i="2" s="1"/>
  <c r="B29" i="2"/>
  <c r="C29" i="2"/>
  <c r="B48" i="2"/>
  <c r="B43" i="2"/>
  <c r="C43" i="2"/>
  <c r="C48" i="2"/>
  <c r="B28" i="2"/>
  <c r="C28" i="2" s="1"/>
  <c r="B27" i="2"/>
  <c r="C27" i="2"/>
  <c r="B23" i="2"/>
  <c r="C23" i="2" s="1"/>
  <c r="B17" i="2"/>
  <c r="C17" i="2"/>
  <c r="E17" i="2" s="1"/>
  <c r="B68" i="2"/>
  <c r="C68" i="2" s="1"/>
  <c r="B65" i="2"/>
  <c r="C65" i="2"/>
  <c r="B62" i="2"/>
  <c r="C62" i="2" s="1"/>
  <c r="B59" i="2"/>
  <c r="C59" i="2"/>
  <c r="B56" i="2"/>
  <c r="C56" i="2" s="1"/>
  <c r="C53" i="2"/>
  <c r="B47" i="2"/>
  <c r="B46" i="2"/>
  <c r="B45" i="2"/>
  <c r="B42" i="2"/>
  <c r="C42" i="2"/>
  <c r="E42" i="2" s="1"/>
  <c r="E47" i="2" s="1"/>
  <c r="C47" i="2"/>
  <c r="B41" i="2"/>
  <c r="C41" i="2"/>
  <c r="E41" i="2" s="1"/>
  <c r="E46" i="2" s="1"/>
  <c r="C46" i="2"/>
  <c r="B40" i="2"/>
  <c r="C40" i="2" s="1"/>
  <c r="B22" i="2"/>
  <c r="C22" i="2"/>
  <c r="B21" i="2"/>
  <c r="C21" i="2" s="1"/>
  <c r="B20" i="2"/>
  <c r="C20" i="2"/>
  <c r="D20" i="2" s="1"/>
  <c r="B15" i="2"/>
  <c r="C15" i="2" s="1"/>
  <c r="E21" i="2" s="1"/>
  <c r="B16" i="2"/>
  <c r="C16" i="2" s="1"/>
  <c r="B14" i="2"/>
  <c r="C14" i="2"/>
  <c r="E14" i="2" s="1"/>
  <c r="E23" i="2"/>
  <c r="D23" i="2"/>
  <c r="D41" i="2"/>
  <c r="D46" i="2" s="1"/>
  <c r="E43" i="2"/>
  <c r="E48" i="2" s="1"/>
  <c r="D43" i="2"/>
  <c r="D48" i="2"/>
  <c r="D14" i="2"/>
  <c r="D42" i="2"/>
  <c r="D47" i="2" s="1"/>
  <c r="E56" i="2" l="1"/>
  <c r="D56" i="2"/>
  <c r="E40" i="2"/>
  <c r="E45" i="2" s="1"/>
  <c r="D40" i="2"/>
  <c r="D45" i="2" s="1"/>
  <c r="C45" i="2"/>
  <c r="D17" i="2"/>
  <c r="D15" i="2"/>
  <c r="D16" i="2"/>
  <c r="D22" i="2"/>
  <c r="E16" i="2"/>
  <c r="E22" i="2"/>
  <c r="E15" i="2"/>
  <c r="E20" i="2"/>
  <c r="D21" i="2"/>
</calcChain>
</file>

<file path=xl/sharedStrings.xml><?xml version="1.0" encoding="utf-8"?>
<sst xmlns="http://schemas.openxmlformats.org/spreadsheetml/2006/main" count="105" uniqueCount="74">
  <si>
    <t xml:space="preserve"> </t>
  </si>
  <si>
    <t xml:space="preserve">tariffa a mq </t>
  </si>
  <si>
    <t xml:space="preserve">- annuale </t>
  </si>
  <si>
    <t xml:space="preserve">- per durata superiore a 3 mesi ed inferiore ad un anno si applica la tariffa stabilita per anno solare </t>
  </si>
  <si>
    <t xml:space="preserve">- fino a 1 mese </t>
  </si>
  <si>
    <t xml:space="preserve">- fino a 2 mesi </t>
  </si>
  <si>
    <t xml:space="preserve">- fino a 3 mesi </t>
  </si>
  <si>
    <t xml:space="preserve">- qualora la pubblicità sui veicoli venga effettuata in forma luminosa od illuminata, la relativa tariffa base è maggiorata del 100%. </t>
  </si>
  <si>
    <t xml:space="preserve">3.1. per la pubblicità effettuata per conto altrui con insegne, pannelli luminosi e simili, display e diodi, si applica l’imposta indipendentemente dal numero dei messaggi e per ogni metro quadrato di superficie </t>
  </si>
  <si>
    <t xml:space="preserve">  </t>
  </si>
  <si>
    <r>
      <t>Per la pubblicità realizzata in luoghi pubblici od aperti al pubblico attraverso diapositive, proiezioni luminose o cinematografiche, indipendentemente dal numero dei messaggi e dalla superficie adibita alla proiezione, si applica l’imposta per ogni giorno:</t>
    </r>
    <r>
      <rPr>
        <b/>
        <sz val="10"/>
        <color rgb="FF000000"/>
        <rFont val="Arial"/>
        <family val="2"/>
      </rPr>
      <t xml:space="preserve"> </t>
    </r>
  </si>
  <si>
    <t>da mq.  5,5 a 8,5</t>
  </si>
  <si>
    <t>Superior e a mq.  8,5</t>
  </si>
  <si>
    <t>annuale</t>
  </si>
  <si>
    <t>giornaliera</t>
  </si>
  <si>
    <r>
      <t>TARIFFE ESPOSIZIONI PUBBLICITARIE</t>
    </r>
    <r>
      <rPr>
        <b/>
        <sz val="12"/>
        <color rgb="FF000000"/>
        <rFont val="Times New Roman"/>
        <family val="1"/>
      </rPr>
      <t xml:space="preserve"> </t>
    </r>
  </si>
  <si>
    <t>per veicoli circolanti con rimorchio sul quale viene effettuata pubblicità le tariffe di cui al presente punto sono raddoppiate</t>
  </si>
  <si>
    <t>3. PUBBLICITÀ EFFETTUATA CON PANNELLI LUMINOSI E PROIEZIONI</t>
  </si>
  <si>
    <t>3.2. per la pubblicità prevista dal precedente punto 3.1, effettuata per conto proprio dell’impresa, si applica l’imposta in misura pari al 50% della tariffa sopra stabilita</t>
  </si>
  <si>
    <t>4. PUBBLICITÀ REALIZZATA CON PROIEZIONI</t>
  </si>
  <si>
    <t>8. PUBBLICITÀ VARIA</t>
  </si>
  <si>
    <t>2. PUBBLICITÀ EFFETTUATA CON VEICOLI</t>
  </si>
  <si>
    <t>Superiore
a mq.  8</t>
  </si>
  <si>
    <t xml:space="preserve">tariffa
fino a mq. 5 </t>
  </si>
  <si>
    <t>maggiore di
mq. 5 a 8</t>
  </si>
  <si>
    <t xml:space="preserve">- tariffa annuale </t>
  </si>
  <si>
    <t xml:space="preserve">7. PUBBLICITÀ CON PALLONI FRENATI E SIMILI (art. 27, comma 12) </t>
  </si>
  <si>
    <t>1. PUBBLICITÀ VARIA (ART. 17 del Regolamento)</t>
  </si>
  <si>
    <t>6. PUBBLICITÀ CON AEROMOBILI (art. 27, comma 11)</t>
  </si>
  <si>
    <t xml:space="preserve">9. PUBBLICITÀ A MEZZO DI APPARECCHI AMPLIFICATORI E SIMILI </t>
  </si>
  <si>
    <t>Tariffe CANONE UNICO</t>
  </si>
  <si>
    <t>TARIFFA 1^ CATEGORIA</t>
  </si>
  <si>
    <t>Coefficienti moltiplicatori di valutazione del beneficio economico</t>
  </si>
  <si>
    <t>tariffe I.C.P.in vigore nel 2020</t>
  </si>
  <si>
    <t xml:space="preserve">- tariffa mensile: fino a 1 mese </t>
  </si>
  <si>
    <t>- tariffa mensile: fino a 2 mesi</t>
  </si>
  <si>
    <t xml:space="preserve">- tariffa mensile: fino a 3 mesi </t>
  </si>
  <si>
    <t>- fino a 1 mese</t>
  </si>
  <si>
    <t>- fino a 2 mesi</t>
  </si>
  <si>
    <t>Per ciascun metro quadrato e per ogni periodo di esposizione di 15 giorni o frazione</t>
  </si>
  <si>
    <t xml:space="preserve">Effettuata mediante scritte, striscioni, disegni fumogeni, lancio di oggetti o manifestini, ivi compresa quella eseguita su specchi d’acqua, per ogni giorno o frazione </t>
  </si>
  <si>
    <t xml:space="preserve">Per ogni giorno o frazione </t>
  </si>
  <si>
    <t xml:space="preserve">Effettuata mediante distribuzione, anche con veicoli, di manifestini o altro materiale pubblicitario, oppure mediante persone circolanti con cartelli o altri mezzi pubblicitari, l’imposta è dovuta indipendentemente dalla misura dei mezzi pubblicitari o dalla quantità del materiale distribuito, per ciascuna persona impiegata nella distribuzione per ogni giorno o frazione </t>
  </si>
  <si>
    <t xml:space="preserve">Per ciascun punto di pubblicità e per ciascun giorno o frazione </t>
  </si>
  <si>
    <t xml:space="preserve">1.1 insegne, cartelli, locandine, targhe, stendardi o qualsiasi altro mezzo non previsto nei successivi punti </t>
  </si>
  <si>
    <t xml:space="preserve">1.2. pubblicità ordinaria in forma luminosa od illuminata, effettuata con i mezzi indicati al punto 1.1 la tariffa base è maggiorata del 100% </t>
  </si>
  <si>
    <t xml:space="preserve">- il canone per la diffusione di messaggi pubblicitari con impianti installati su aree appartenenti al demanio o al patrimonio indisponibile del comune, su beni ed aree private gravate da servitù di pubblico passaggio, di cui all'art. 27, c. 13, la tariffa base dei precedenti punti 1, 3, 4 e 7, è maggiorata del 10% (art. 27, c. 17). </t>
  </si>
  <si>
    <t>- per anno solare  per autoveicolo di portata inferiore a 3000 kg</t>
  </si>
  <si>
    <t xml:space="preserve">2.1. pubblicità effettuata per conto proprio su veicoli di proprietà dell'impresa o adibiti al trasporto per suo conto   </t>
  </si>
  <si>
    <t>- per anno solare  per autoveicolo di portata superiore a 3000 kg</t>
  </si>
  <si>
    <t>- per anno solare  per  motoveicoli e veicoli non ricompresi nelle due precedenti categorie</t>
  </si>
  <si>
    <t>- Sono esenti le scritte pubblicitarie con l'indicazione del marchio, della ragione sociale e dell'indirizzo dell'impresa, purchè sia apposta non più di due volte e ciascuna iscrizione non sia di superficie superiore a mezzo metro quadrato (art. 31, comma 2, lettera aa)</t>
  </si>
  <si>
    <t>5. PUBBLICITÀ CON STRISCIONI E MEZZI SIMILARI CHE ATTRAVERSANO STRADE E PIAZZE (art. 27 comma 15)</t>
  </si>
  <si>
    <t>10. DIRITTO SULLE PUBBLICHE AFFISSIONI (art. 36, comma 2)</t>
  </si>
  <si>
    <t xml:space="preserve">Per ciascun foglio di cm. 70x100 o 100x70 - per i primi 10 giorni e </t>
  </si>
  <si>
    <t>Per ciascun foglio di cm. 70x100 o 100x70 per ogni periodo successivo di cinque giorni o frazione la tariffa annua è ridotta del 55% (art. 36, comma 2) e quindi pari a:</t>
  </si>
  <si>
    <t>Per ciascun foglio di cm. 100x140 o 140x100 - per i primi 10 giorni</t>
  </si>
  <si>
    <t>Per ciascun foglio di cm. 140x200 o 200x140 - per i primi 10 giorni</t>
  </si>
  <si>
    <t>Per ciascun foglio di cm. 300x400 - per i primi 10 giorni</t>
  </si>
  <si>
    <t>Per ciascun foglio di cm. 600x300 - per i primi 10 giorni</t>
  </si>
  <si>
    <t>1.2. per ogni periodo successivo di cinque giorni o frazione la tariffa annua è ridotta del 55% (art. 36, comma 2)</t>
  </si>
  <si>
    <t>1.6. Qualora il committente richieda espressamente che l’affissione venga eseguita in determinati spazi da lui prescelti, è dovuta una maggiorazione del 100% del diritto (art. 36, comma 3)</t>
  </si>
  <si>
    <t>Per ogni giorno fino a 30 gg</t>
  </si>
  <si>
    <t>Per ogni giorno successivo ai 30gg</t>
  </si>
  <si>
    <t>il Segretario comunale</t>
  </si>
  <si>
    <t>Allegato D) (PUBBL) alla deliberazione n. ___ dd.</t>
  </si>
  <si>
    <t xml:space="preserve">coefficienti di cui ALLEGATO C </t>
  </si>
  <si>
    <t>2.2 pubblicità realizzata su veicoli pubblicitari camion vela con sosta autorizzata. (art. 61, comma 2 e 3 )</t>
  </si>
  <si>
    <t xml:space="preserve">Durata della sosta fino a 6 ore giornaliere </t>
  </si>
  <si>
    <t>Durata della sosta oltre le 6 ore e fino a 24 ore giornaliere</t>
  </si>
  <si>
    <t>Durata della sosta oltre le 24 ore e fino ad un massimo di 48 ore continuative</t>
  </si>
  <si>
    <t>1.3. per ogni commissione inferiore a 50 fogli, il diritto è maggiorato del 50%. (art. 36, comma 4)</t>
  </si>
  <si>
    <t>1.4. per i manifesti costituiti da 8 fino a 12 fogli, il diritto è maggiorato del 50%. (art. 36, comma 4)</t>
  </si>
  <si>
    <t>1.5. per i manifesti costituiti da più di 12 fogli, il diritto è maggiorato del 100%. (art. 36, comma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</si>
</sst>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u/>
      <sz val="12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rgb="FFFF0000"/>
      <name val="Calibri"/>
      <family val="2"/>
    </font>
    <font>
      <b/>
      <sz val="14"/>
      <color rgb="FFFF000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34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50">
    <xf numFmtId="0" fontId="0" fillId="0" borderId="0" xfId="0"/>
    <xf numFmtId="0" fontId="0" fillId="0" borderId="0" xfId="0" applyBorder="1"/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quotePrefix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2" borderId="18" xfId="0" applyFont="1" applyFill="1" applyBorder="1"/>
    <xf numFmtId="0" fontId="2" fillId="2" borderId="19" xfId="0" applyFont="1" applyFill="1" applyBorder="1"/>
    <xf numFmtId="0" fontId="2" fillId="2" borderId="12" xfId="0" applyFont="1" applyFill="1" applyBorder="1"/>
    <xf numFmtId="0" fontId="2" fillId="2" borderId="0" xfId="0" applyFont="1" applyFill="1" applyBorder="1"/>
    <xf numFmtId="0" fontId="2" fillId="2" borderId="13" xfId="0" applyFont="1" applyFill="1" applyBorder="1"/>
    <xf numFmtId="0" fontId="12" fillId="2" borderId="17" xfId="0" applyFont="1" applyFill="1" applyBorder="1"/>
    <xf numFmtId="0" fontId="5" fillId="0" borderId="5" xfId="0" applyFont="1" applyBorder="1" applyAlignment="1">
      <alignment vertical="center" wrapText="1"/>
    </xf>
    <xf numFmtId="0" fontId="0" fillId="2" borderId="12" xfId="0" applyFill="1" applyBorder="1" applyAlignment="1">
      <alignment horizontal="center" vertical="center"/>
    </xf>
    <xf numFmtId="2" fontId="13" fillId="2" borderId="14" xfId="0" applyNumberFormat="1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2" fontId="13" fillId="2" borderId="25" xfId="0" applyNumberFormat="1" applyFont="1" applyFill="1" applyBorder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2" fontId="7" fillId="0" borderId="10" xfId="0" applyNumberFormat="1" applyFont="1" applyBorder="1" applyAlignment="1">
      <alignment horizontal="center" vertical="center" wrapText="1"/>
    </xf>
    <xf numFmtId="2" fontId="7" fillId="0" borderId="11" xfId="0" applyNumberFormat="1" applyFont="1" applyBorder="1" applyAlignment="1">
      <alignment horizontal="center" vertical="center" wrapText="1"/>
    </xf>
    <xf numFmtId="4" fontId="14" fillId="0" borderId="10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" fontId="14" fillId="0" borderId="11" xfId="0" applyNumberFormat="1" applyFont="1" applyBorder="1" applyAlignment="1">
      <alignment horizontal="center" vertical="center" wrapText="1"/>
    </xf>
    <xf numFmtId="0" fontId="16" fillId="0" borderId="0" xfId="0" applyFont="1"/>
    <xf numFmtId="2" fontId="7" fillId="2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2" fontId="7" fillId="0" borderId="10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2" fontId="7" fillId="0" borderId="1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 wrapText="1"/>
    </xf>
    <xf numFmtId="0" fontId="14" fillId="2" borderId="27" xfId="0" applyFont="1" applyFill="1" applyBorder="1" applyAlignment="1">
      <alignment horizontal="right" vertical="center" wrapText="1"/>
    </xf>
    <xf numFmtId="0" fontId="14" fillId="2" borderId="28" xfId="0" applyFont="1" applyFill="1" applyBorder="1" applyAlignment="1">
      <alignment horizontal="right" vertical="center" wrapText="1"/>
    </xf>
    <xf numFmtId="43" fontId="7" fillId="0" borderId="10" xfId="1" applyFont="1" applyBorder="1" applyAlignment="1">
      <alignment horizontal="left" vertical="center" wrapText="1"/>
    </xf>
    <xf numFmtId="43" fontId="7" fillId="0" borderId="1" xfId="1" applyFont="1" applyBorder="1" applyAlignment="1">
      <alignment horizontal="left" vertical="center" wrapText="1"/>
    </xf>
    <xf numFmtId="43" fontId="7" fillId="0" borderId="11" xfId="1" applyFont="1" applyBorder="1" applyAlignment="1">
      <alignment horizontal="left" vertical="center" wrapText="1"/>
    </xf>
    <xf numFmtId="43" fontId="7" fillId="0" borderId="22" xfId="1" applyFont="1" applyFill="1" applyBorder="1" applyAlignment="1">
      <alignment horizontal="center" vertical="center"/>
    </xf>
    <xf numFmtId="43" fontId="7" fillId="0" borderId="4" xfId="1" applyFont="1" applyFill="1" applyBorder="1" applyAlignment="1">
      <alignment horizontal="center" vertical="center"/>
    </xf>
    <xf numFmtId="43" fontId="7" fillId="0" borderId="23" xfId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43" fontId="7" fillId="0" borderId="22" xfId="1" applyFont="1" applyBorder="1" applyAlignment="1">
      <alignment horizontal="left" vertical="center" wrapText="1"/>
    </xf>
    <xf numFmtId="43" fontId="7" fillId="0" borderId="4" xfId="1" applyFont="1" applyBorder="1" applyAlignment="1">
      <alignment horizontal="left" vertical="center" wrapText="1"/>
    </xf>
    <xf numFmtId="43" fontId="7" fillId="0" borderId="23" xfId="1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2" fontId="7" fillId="0" borderId="10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2" fontId="7" fillId="0" borderId="1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/>
    </xf>
    <xf numFmtId="0" fontId="15" fillId="2" borderId="21" xfId="0" applyFont="1" applyFill="1" applyBorder="1" applyAlignment="1">
      <alignment horizontal="center"/>
    </xf>
    <xf numFmtId="0" fontId="8" fillId="0" borderId="2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justify" vertical="center"/>
    </xf>
    <xf numFmtId="0" fontId="8" fillId="0" borderId="4" xfId="0" applyFont="1" applyBorder="1" applyAlignment="1">
      <alignment horizontal="justify" vertical="center"/>
    </xf>
    <xf numFmtId="0" fontId="8" fillId="0" borderId="3" xfId="0" applyFont="1" applyBorder="1" applyAlignment="1">
      <alignment horizontal="justify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3" fontId="7" fillId="0" borderId="22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7" fillId="0" borderId="2" xfId="0" quotePrefix="1" applyFont="1" applyBorder="1" applyAlignment="1">
      <alignment horizontal="justify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2" xfId="0" quotePrefix="1" applyFont="1" applyBorder="1" applyAlignment="1">
      <alignment horizontal="left" vertical="center" wrapText="1"/>
    </xf>
    <xf numFmtId="0" fontId="7" fillId="0" borderId="4" xfId="0" quotePrefix="1" applyFont="1" applyBorder="1" applyAlignment="1">
      <alignment horizontal="left" vertical="center" wrapText="1"/>
    </xf>
    <xf numFmtId="0" fontId="7" fillId="0" borderId="3" xfId="0" quotePrefix="1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8" fillId="0" borderId="2" xfId="0" quotePrefix="1" applyFont="1" applyBorder="1" applyAlignment="1">
      <alignment horizontal="justify" vertical="center" wrapText="1"/>
    </xf>
    <xf numFmtId="0" fontId="8" fillId="0" borderId="4" xfId="0" quotePrefix="1" applyFont="1" applyBorder="1" applyAlignment="1">
      <alignment horizontal="justify" vertical="center" wrapText="1"/>
    </xf>
    <xf numFmtId="0" fontId="8" fillId="0" borderId="3" xfId="0" quotePrefix="1" applyFont="1" applyBorder="1" applyAlignment="1">
      <alignment horizontal="justify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8" fillId="0" borderId="4" xfId="0" quotePrefix="1" applyFont="1" applyBorder="1" applyAlignment="1">
      <alignment horizontal="left" vertical="center" wrapText="1"/>
    </xf>
    <xf numFmtId="0" fontId="8" fillId="0" borderId="3" xfId="0" quotePrefix="1" applyFont="1" applyBorder="1" applyAlignment="1">
      <alignment horizontal="left" vertical="center" wrapText="1"/>
    </xf>
  </cellXfs>
  <cellStyles count="234">
    <cellStyle name="Collegamento ipertestuale" xfId="2" builtinId="8" hidden="1"/>
    <cellStyle name="Collegamento ipertestuale" xfId="4" builtinId="8" hidden="1"/>
    <cellStyle name="Collegamento ipertestuale" xfId="6" builtinId="8" hidden="1"/>
    <cellStyle name="Collegamento ipertestuale" xfId="8" builtinId="8" hidden="1"/>
    <cellStyle name="Collegamento ipertestuale" xfId="10" builtinId="8" hidden="1"/>
    <cellStyle name="Collegamento ipertestuale" xfId="12" builtinId="8" hidden="1"/>
    <cellStyle name="Collegamento ipertestuale" xfId="14" builtinId="8" hidden="1"/>
    <cellStyle name="Collegamento ipertestuale" xfId="16" builtinId="8" hidden="1"/>
    <cellStyle name="Collegamento ipertestuale" xfId="18" builtinId="8" hidden="1"/>
    <cellStyle name="Collegamento ipertestuale" xfId="20" builtinId="8" hidden="1"/>
    <cellStyle name="Collegamento ipertestuale" xfId="22" builtinId="8" hidden="1"/>
    <cellStyle name="Collegamento ipertestuale" xfId="24" builtinId="8" hidden="1"/>
    <cellStyle name="Collegamento ipertestuale" xfId="26" builtinId="8" hidden="1"/>
    <cellStyle name="Collegamento ipertestuale" xfId="28" builtinId="8" hidden="1"/>
    <cellStyle name="Collegamento ipertestuale" xfId="30" builtinId="8" hidden="1"/>
    <cellStyle name="Collegamento ipertestuale" xfId="32" builtinId="8" hidden="1"/>
    <cellStyle name="Collegamento ipertestuale" xfId="34" builtinId="8" hidden="1"/>
    <cellStyle name="Collegamento ipertestuale" xfId="36" builtinId="8" hidden="1"/>
    <cellStyle name="Collegamento ipertestuale" xfId="38" builtinId="8" hidden="1"/>
    <cellStyle name="Collegamento ipertestuale" xfId="40" builtinId="8" hidden="1"/>
    <cellStyle name="Collegamento ipertestuale" xfId="42" builtinId="8" hidden="1"/>
    <cellStyle name="Collegamento ipertestuale" xfId="44" builtinId="8" hidden="1"/>
    <cellStyle name="Collegamento ipertestuale" xfId="46" builtinId="8" hidden="1"/>
    <cellStyle name="Collegamento ipertestuale" xfId="48" builtinId="8" hidden="1"/>
    <cellStyle name="Collegamento ipertestuale" xfId="50" builtinId="8" hidden="1"/>
    <cellStyle name="Collegamento ipertestuale" xfId="52" builtinId="8" hidden="1"/>
    <cellStyle name="Collegamento ipertestuale" xfId="54" builtinId="8" hidden="1"/>
    <cellStyle name="Collegamento ipertestuale" xfId="56" builtinId="8" hidden="1"/>
    <cellStyle name="Collegamento ipertestuale" xfId="58" builtinId="8" hidden="1"/>
    <cellStyle name="Collegamento ipertestuale" xfId="60" builtinId="8" hidden="1"/>
    <cellStyle name="Collegamento ipertestuale" xfId="62" builtinId="8" hidden="1"/>
    <cellStyle name="Collegamento ipertestuale" xfId="64" builtinId="8" hidden="1"/>
    <cellStyle name="Collegamento ipertestuale" xfId="66" builtinId="8" hidden="1"/>
    <cellStyle name="Collegamento ipertestuale" xfId="68" builtinId="8" hidden="1"/>
    <cellStyle name="Collegamento ipertestuale" xfId="70" builtinId="8" hidden="1"/>
    <cellStyle name="Collegamento ipertestuale" xfId="72" builtinId="8" hidden="1"/>
    <cellStyle name="Collegamento ipertestuale" xfId="74" builtinId="8" hidden="1"/>
    <cellStyle name="Collegamento ipertestuale" xfId="76" builtinId="8" hidden="1"/>
    <cellStyle name="Collegamento ipertestuale" xfId="78" builtinId="8" hidden="1"/>
    <cellStyle name="Collegamento ipertestuale" xfId="80" builtinId="8" hidden="1"/>
    <cellStyle name="Collegamento ipertestuale" xfId="82" builtinId="8" hidden="1"/>
    <cellStyle name="Collegamento ipertestuale" xfId="84" builtinId="8" hidden="1"/>
    <cellStyle name="Collegamento ipertestuale" xfId="86" builtinId="8" hidden="1"/>
    <cellStyle name="Collegamento ipertestuale" xfId="88" builtinId="8" hidden="1"/>
    <cellStyle name="Collegamento ipertestuale" xfId="90" builtinId="8" hidden="1"/>
    <cellStyle name="Collegamento ipertestuale" xfId="92" builtinId="8" hidden="1"/>
    <cellStyle name="Collegamento ipertestuale" xfId="94" builtinId="8" hidden="1"/>
    <cellStyle name="Collegamento ipertestuale" xfId="96" builtinId="8" hidden="1"/>
    <cellStyle name="Collegamento ipertestuale" xfId="98" builtinId="8" hidden="1"/>
    <cellStyle name="Collegamento ipertestuale" xfId="100" builtinId="8" hidden="1"/>
    <cellStyle name="Collegamento ipertestuale" xfId="102" builtinId="8" hidden="1"/>
    <cellStyle name="Collegamento ipertestuale" xfId="104" builtinId="8" hidden="1"/>
    <cellStyle name="Collegamento ipertestuale" xfId="106" builtinId="8" hidden="1"/>
    <cellStyle name="Collegamento ipertestuale" xfId="108" builtinId="8" hidden="1"/>
    <cellStyle name="Collegamento ipertestuale" xfId="110" builtinId="8" hidden="1"/>
    <cellStyle name="Collegamento ipertestuale" xfId="112" builtinId="8" hidden="1"/>
    <cellStyle name="Collegamento ipertestuale" xfId="114" builtinId="8" hidden="1"/>
    <cellStyle name="Collegamento ipertestuale" xfId="116" builtinId="8" hidden="1"/>
    <cellStyle name="Collegamento ipertestuale" xfId="118" builtinId="8" hidden="1"/>
    <cellStyle name="Collegamento ipertestuale" xfId="120" builtinId="8" hidden="1"/>
    <cellStyle name="Collegamento ipertestuale" xfId="122" builtinId="8" hidden="1"/>
    <cellStyle name="Collegamento ipertestuale" xfId="124" builtinId="8" hidden="1"/>
    <cellStyle name="Collegamento ipertestuale" xfId="126" builtinId="8" hidden="1"/>
    <cellStyle name="Collegamento ipertestuale" xfId="128" builtinId="8" hidden="1"/>
    <cellStyle name="Collegamento ipertestuale" xfId="130" builtinId="8" hidden="1"/>
    <cellStyle name="Collegamento ipertestuale" xfId="132" builtinId="8" hidden="1"/>
    <cellStyle name="Collegamento ipertestuale" xfId="134" builtinId="8" hidden="1"/>
    <cellStyle name="Collegamento ipertestuale" xfId="136" builtinId="8" hidden="1"/>
    <cellStyle name="Collegamento ipertestuale" xfId="138" builtinId="8" hidden="1"/>
    <cellStyle name="Collegamento ipertestuale" xfId="140" builtinId="8" hidden="1"/>
    <cellStyle name="Collegamento ipertestuale" xfId="142" builtinId="8" hidden="1"/>
    <cellStyle name="Collegamento ipertestuale" xfId="144" builtinId="8" hidden="1"/>
    <cellStyle name="Collegamento ipertestuale" xfId="146" builtinId="8" hidden="1"/>
    <cellStyle name="Collegamento ipertestuale" xfId="148" builtinId="8" hidden="1"/>
    <cellStyle name="Collegamento ipertestuale" xfId="150" builtinId="8" hidden="1"/>
    <cellStyle name="Collegamento ipertestuale" xfId="152" builtinId="8" hidden="1"/>
    <cellStyle name="Collegamento ipertestuale" xfId="154" builtinId="8" hidden="1"/>
    <cellStyle name="Collegamento ipertestuale" xfId="156" builtinId="8" hidden="1"/>
    <cellStyle name="Collegamento ipertestuale" xfId="158" builtinId="8" hidden="1"/>
    <cellStyle name="Collegamento ipertestuale" xfId="160" builtinId="8" hidden="1"/>
    <cellStyle name="Collegamento ipertestuale" xfId="162" builtinId="8" hidden="1"/>
    <cellStyle name="Collegamento ipertestuale" xfId="164" builtinId="8" hidden="1"/>
    <cellStyle name="Collegamento ipertestuale" xfId="166" builtinId="8" hidden="1"/>
    <cellStyle name="Collegamento ipertestuale" xfId="168" builtinId="8" hidden="1"/>
    <cellStyle name="Collegamento ipertestuale" xfId="170" builtinId="8" hidden="1"/>
    <cellStyle name="Collegamento ipertestuale" xfId="172" builtinId="8" hidden="1"/>
    <cellStyle name="Collegamento ipertestuale" xfId="174" builtinId="8" hidden="1"/>
    <cellStyle name="Collegamento ipertestuale" xfId="176" builtinId="8" hidden="1"/>
    <cellStyle name="Collegamento ipertestuale" xfId="178" builtinId="8" hidden="1"/>
    <cellStyle name="Collegamento ipertestuale" xfId="180" builtinId="8" hidden="1"/>
    <cellStyle name="Collegamento ipertestuale" xfId="182" builtinId="8" hidden="1"/>
    <cellStyle name="Collegamento ipertestuale" xfId="184" builtinId="8" hidden="1"/>
    <cellStyle name="Collegamento ipertestuale" xfId="186" builtinId="8" hidden="1"/>
    <cellStyle name="Collegamento ipertestuale" xfId="188" builtinId="8" hidden="1"/>
    <cellStyle name="Collegamento ipertestuale" xfId="190" builtinId="8" hidden="1"/>
    <cellStyle name="Collegamento ipertestuale" xfId="192" builtinId="8" hidden="1"/>
    <cellStyle name="Collegamento ipertestuale" xfId="194" builtinId="8" hidden="1"/>
    <cellStyle name="Collegamento ipertestuale" xfId="196" builtinId="8" hidden="1"/>
    <cellStyle name="Collegamento ipertestuale" xfId="198" builtinId="8" hidden="1"/>
    <cellStyle name="Collegamento ipertestuale" xfId="200" builtinId="8" hidden="1"/>
    <cellStyle name="Collegamento ipertestuale" xfId="202" builtinId="8" hidden="1"/>
    <cellStyle name="Collegamento ipertestuale" xfId="204" builtinId="8" hidden="1"/>
    <cellStyle name="Collegamento ipertestuale" xfId="206" builtinId="8" hidden="1"/>
    <cellStyle name="Collegamento ipertestuale" xfId="208" builtinId="8" hidden="1"/>
    <cellStyle name="Collegamento ipertestuale" xfId="210" builtinId="8" hidden="1"/>
    <cellStyle name="Collegamento ipertestuale" xfId="212" builtinId="8" hidden="1"/>
    <cellStyle name="Collegamento ipertestuale" xfId="214" builtinId="8" hidden="1"/>
    <cellStyle name="Collegamento ipertestuale" xfId="216" builtinId="8" hidden="1"/>
    <cellStyle name="Collegamento ipertestuale" xfId="218" builtinId="8" hidden="1"/>
    <cellStyle name="Collegamento ipertestuale" xfId="220" builtinId="8" hidden="1"/>
    <cellStyle name="Collegamento ipertestuale" xfId="222" builtinId="8" hidden="1"/>
    <cellStyle name="Collegamento ipertestuale" xfId="224" builtinId="8" hidden="1"/>
    <cellStyle name="Collegamento ipertestuale" xfId="226" builtinId="8" hidden="1"/>
    <cellStyle name="Collegamento ipertestuale" xfId="228" builtinId="8" hidden="1"/>
    <cellStyle name="Collegamento ipertestuale" xfId="230" builtinId="8" hidden="1"/>
    <cellStyle name="Collegamento ipertestuale" xfId="232" builtinId="8" hidden="1"/>
    <cellStyle name="Collegamento ipertestuale visitato" xfId="3" builtinId="9" hidden="1"/>
    <cellStyle name="Collegamento ipertestuale visitato" xfId="5" builtinId="9" hidden="1"/>
    <cellStyle name="Collegamento ipertestuale visitato" xfId="7" builtinId="9" hidden="1"/>
    <cellStyle name="Collegamento ipertestuale visitato" xfId="9" builtinId="9" hidden="1"/>
    <cellStyle name="Collegamento ipertestuale visitato" xfId="11" builtinId="9" hidden="1"/>
    <cellStyle name="Collegamento ipertestuale visitato" xfId="13" builtinId="9" hidden="1"/>
    <cellStyle name="Collegamento ipertestuale visitato" xfId="15" builtinId="9" hidden="1"/>
    <cellStyle name="Collegamento ipertestuale visitato" xfId="17" builtinId="9" hidden="1"/>
    <cellStyle name="Collegamento ipertestuale visitato" xfId="19" builtinId="9" hidden="1"/>
    <cellStyle name="Collegamento ipertestuale visitato" xfId="21" builtinId="9" hidden="1"/>
    <cellStyle name="Collegamento ipertestuale visitato" xfId="23" builtinId="9" hidden="1"/>
    <cellStyle name="Collegamento ipertestuale visitato" xfId="25" builtinId="9" hidden="1"/>
    <cellStyle name="Collegamento ipertestuale visitato" xfId="27" builtinId="9" hidden="1"/>
    <cellStyle name="Collegamento ipertestuale visitato" xfId="29" builtinId="9" hidden="1"/>
    <cellStyle name="Collegamento ipertestuale visitato" xfId="31" builtinId="9" hidden="1"/>
    <cellStyle name="Collegamento ipertestuale visitato" xfId="33" builtinId="9" hidden="1"/>
    <cellStyle name="Collegamento ipertestuale visitato" xfId="35" builtinId="9" hidden="1"/>
    <cellStyle name="Collegamento ipertestuale visitato" xfId="37" builtinId="9" hidden="1"/>
    <cellStyle name="Collegamento ipertestuale visitato" xfId="39" builtinId="9" hidden="1"/>
    <cellStyle name="Collegamento ipertestuale visitato" xfId="41" builtinId="9" hidden="1"/>
    <cellStyle name="Collegamento ipertestuale visitato" xfId="43" builtinId="9" hidden="1"/>
    <cellStyle name="Collegamento ipertestuale visitato" xfId="45" builtinId="9" hidden="1"/>
    <cellStyle name="Collegamento ipertestuale visitato" xfId="47" builtinId="9" hidden="1"/>
    <cellStyle name="Collegamento ipertestuale visitato" xfId="49" builtinId="9" hidden="1"/>
    <cellStyle name="Collegamento ipertestuale visitato" xfId="51" builtinId="9" hidden="1"/>
    <cellStyle name="Collegamento ipertestuale visitato" xfId="53" builtinId="9" hidden="1"/>
    <cellStyle name="Collegamento ipertestuale visitato" xfId="55" builtinId="9" hidden="1"/>
    <cellStyle name="Collegamento ipertestuale visitato" xfId="57" builtinId="9" hidden="1"/>
    <cellStyle name="Collegamento ipertestuale visitato" xfId="59" builtinId="9" hidden="1"/>
    <cellStyle name="Collegamento ipertestuale visitato" xfId="61" builtinId="9" hidden="1"/>
    <cellStyle name="Collegamento ipertestuale visitato" xfId="63" builtinId="9" hidden="1"/>
    <cellStyle name="Collegamento ipertestuale visitato" xfId="65" builtinId="9" hidden="1"/>
    <cellStyle name="Collegamento ipertestuale visitato" xfId="67" builtinId="9" hidden="1"/>
    <cellStyle name="Collegamento ipertestuale visitato" xfId="69" builtinId="9" hidden="1"/>
    <cellStyle name="Collegamento ipertestuale visitato" xfId="71" builtinId="9" hidden="1"/>
    <cellStyle name="Collegamento ipertestuale visitato" xfId="73" builtinId="9" hidden="1"/>
    <cellStyle name="Collegamento ipertestuale visitato" xfId="75" builtinId="9" hidden="1"/>
    <cellStyle name="Collegamento ipertestuale visitato" xfId="77" builtinId="9" hidden="1"/>
    <cellStyle name="Collegamento ipertestuale visitato" xfId="79" builtinId="9" hidden="1"/>
    <cellStyle name="Collegamento ipertestuale visitato" xfId="81" builtinId="9" hidden="1"/>
    <cellStyle name="Collegamento ipertestuale visitato" xfId="83" builtinId="9" hidden="1"/>
    <cellStyle name="Collegamento ipertestuale visitato" xfId="85" builtinId="9" hidden="1"/>
    <cellStyle name="Collegamento ipertestuale visitato" xfId="87" builtinId="9" hidden="1"/>
    <cellStyle name="Collegamento ipertestuale visitato" xfId="89" builtinId="9" hidden="1"/>
    <cellStyle name="Collegamento ipertestuale visitato" xfId="91" builtinId="9" hidden="1"/>
    <cellStyle name="Collegamento ipertestuale visitato" xfId="93" builtinId="9" hidden="1"/>
    <cellStyle name="Collegamento ipertestuale visitato" xfId="95" builtinId="9" hidden="1"/>
    <cellStyle name="Collegamento ipertestuale visitato" xfId="97" builtinId="9" hidden="1"/>
    <cellStyle name="Collegamento ipertestuale visitato" xfId="99" builtinId="9" hidden="1"/>
    <cellStyle name="Collegamento ipertestuale visitato" xfId="101" builtinId="9" hidden="1"/>
    <cellStyle name="Collegamento ipertestuale visitato" xfId="103" builtinId="9" hidden="1"/>
    <cellStyle name="Collegamento ipertestuale visitato" xfId="105" builtinId="9" hidden="1"/>
    <cellStyle name="Collegamento ipertestuale visitato" xfId="107" builtinId="9" hidden="1"/>
    <cellStyle name="Collegamento ipertestuale visitato" xfId="109" builtinId="9" hidden="1"/>
    <cellStyle name="Collegamento ipertestuale visitato" xfId="111" builtinId="9" hidden="1"/>
    <cellStyle name="Collegamento ipertestuale visitato" xfId="113" builtinId="9" hidden="1"/>
    <cellStyle name="Collegamento ipertestuale visitato" xfId="115" builtinId="9" hidden="1"/>
    <cellStyle name="Collegamento ipertestuale visitato" xfId="117" builtinId="9" hidden="1"/>
    <cellStyle name="Collegamento ipertestuale visitato" xfId="119" builtinId="9" hidden="1"/>
    <cellStyle name="Collegamento ipertestuale visitato" xfId="121" builtinId="9" hidden="1"/>
    <cellStyle name="Collegamento ipertestuale visitato" xfId="123" builtinId="9" hidden="1"/>
    <cellStyle name="Collegamento ipertestuale visitato" xfId="125" builtinId="9" hidden="1"/>
    <cellStyle name="Collegamento ipertestuale visitato" xfId="127" builtinId="9" hidden="1"/>
    <cellStyle name="Collegamento ipertestuale visitato" xfId="129" builtinId="9" hidden="1"/>
    <cellStyle name="Collegamento ipertestuale visitato" xfId="131" builtinId="9" hidden="1"/>
    <cellStyle name="Collegamento ipertestuale visitato" xfId="133" builtinId="9" hidden="1"/>
    <cellStyle name="Collegamento ipertestuale visitato" xfId="135" builtinId="9" hidden="1"/>
    <cellStyle name="Collegamento ipertestuale visitato" xfId="137" builtinId="9" hidden="1"/>
    <cellStyle name="Collegamento ipertestuale visitato" xfId="139" builtinId="9" hidden="1"/>
    <cellStyle name="Collegamento ipertestuale visitato" xfId="141" builtinId="9" hidden="1"/>
    <cellStyle name="Collegamento ipertestuale visitato" xfId="143" builtinId="9" hidden="1"/>
    <cellStyle name="Collegamento ipertestuale visitato" xfId="145" builtinId="9" hidden="1"/>
    <cellStyle name="Collegamento ipertestuale visitato" xfId="147" builtinId="9" hidden="1"/>
    <cellStyle name="Collegamento ipertestuale visitato" xfId="149" builtinId="9" hidden="1"/>
    <cellStyle name="Collegamento ipertestuale visitato" xfId="151" builtinId="9" hidden="1"/>
    <cellStyle name="Collegamento ipertestuale visitato" xfId="153" builtinId="9" hidden="1"/>
    <cellStyle name="Collegamento ipertestuale visitato" xfId="155" builtinId="9" hidden="1"/>
    <cellStyle name="Collegamento ipertestuale visitato" xfId="157" builtinId="9" hidden="1"/>
    <cellStyle name="Collegamento ipertestuale visitato" xfId="159" builtinId="9" hidden="1"/>
    <cellStyle name="Collegamento ipertestuale visitato" xfId="161" builtinId="9" hidden="1"/>
    <cellStyle name="Collegamento ipertestuale visitato" xfId="163" builtinId="9" hidden="1"/>
    <cellStyle name="Collegamento ipertestuale visitato" xfId="165" builtinId="9" hidden="1"/>
    <cellStyle name="Collegamento ipertestuale visitato" xfId="167" builtinId="9" hidden="1"/>
    <cellStyle name="Collegamento ipertestuale visitato" xfId="169" builtinId="9" hidden="1"/>
    <cellStyle name="Collegamento ipertestuale visitato" xfId="171" builtinId="9" hidden="1"/>
    <cellStyle name="Collegamento ipertestuale visitato" xfId="173" builtinId="9" hidden="1"/>
    <cellStyle name="Collegamento ipertestuale visitato" xfId="175" builtinId="9" hidden="1"/>
    <cellStyle name="Collegamento ipertestuale visitato" xfId="177" builtinId="9" hidden="1"/>
    <cellStyle name="Collegamento ipertestuale visitato" xfId="179" builtinId="9" hidden="1"/>
    <cellStyle name="Collegamento ipertestuale visitato" xfId="181" builtinId="9" hidden="1"/>
    <cellStyle name="Collegamento ipertestuale visitato" xfId="183" builtinId="9" hidden="1"/>
    <cellStyle name="Collegamento ipertestuale visitato" xfId="185" builtinId="9" hidden="1"/>
    <cellStyle name="Collegamento ipertestuale visitato" xfId="187" builtinId="9" hidden="1"/>
    <cellStyle name="Collegamento ipertestuale visitato" xfId="189" builtinId="9" hidden="1"/>
    <cellStyle name="Collegamento ipertestuale visitato" xfId="191" builtinId="9" hidden="1"/>
    <cellStyle name="Collegamento ipertestuale visitato" xfId="193" builtinId="9" hidden="1"/>
    <cellStyle name="Collegamento ipertestuale visitato" xfId="195" builtinId="9" hidden="1"/>
    <cellStyle name="Collegamento ipertestuale visitato" xfId="197" builtinId="9" hidden="1"/>
    <cellStyle name="Collegamento ipertestuale visitato" xfId="199" builtinId="9" hidden="1"/>
    <cellStyle name="Collegamento ipertestuale visitato" xfId="201" builtinId="9" hidden="1"/>
    <cellStyle name="Collegamento ipertestuale visitato" xfId="203" builtinId="9" hidden="1"/>
    <cellStyle name="Collegamento ipertestuale visitato" xfId="205" builtinId="9" hidden="1"/>
    <cellStyle name="Collegamento ipertestuale visitato" xfId="207" builtinId="9" hidden="1"/>
    <cellStyle name="Collegamento ipertestuale visitato" xfId="209" builtinId="9" hidden="1"/>
    <cellStyle name="Collegamento ipertestuale visitato" xfId="211" builtinId="9" hidden="1"/>
    <cellStyle name="Collegamento ipertestuale visitato" xfId="213" builtinId="9" hidden="1"/>
    <cellStyle name="Collegamento ipertestuale visitato" xfId="215" builtinId="9" hidden="1"/>
    <cellStyle name="Collegamento ipertestuale visitato" xfId="217" builtinId="9" hidden="1"/>
    <cellStyle name="Collegamento ipertestuale visitato" xfId="219" builtinId="9" hidden="1"/>
    <cellStyle name="Collegamento ipertestuale visitato" xfId="221" builtinId="9" hidden="1"/>
    <cellStyle name="Collegamento ipertestuale visitato" xfId="223" builtinId="9" hidden="1"/>
    <cellStyle name="Collegamento ipertestuale visitato" xfId="225" builtinId="9" hidden="1"/>
    <cellStyle name="Collegamento ipertestuale visitato" xfId="227" builtinId="9" hidden="1"/>
    <cellStyle name="Collegamento ipertestuale visitato" xfId="229" builtinId="9" hidden="1"/>
    <cellStyle name="Collegamento ipertestuale visitato" xfId="231" builtinId="9" hidden="1"/>
    <cellStyle name="Collegamento ipertestuale visitato" xfId="233" builtinId="9" hidden="1"/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44</xdr:row>
      <xdr:rowOff>0</xdr:rowOff>
    </xdr:from>
    <xdr:to>
      <xdr:col>9</xdr:col>
      <xdr:colOff>5715</xdr:colOff>
      <xdr:row>44</xdr:row>
      <xdr:rowOff>48260</xdr:rowOff>
    </xdr:to>
    <xdr:grpSp>
      <xdr:nvGrpSpPr>
        <xdr:cNvPr id="2" name="Group 30550">
          <a:extLst>
            <a:ext uri="{FF2B5EF4-FFF2-40B4-BE49-F238E27FC236}">
              <a16:creationId xmlns="" xmlns:a16="http://schemas.microsoft.com/office/drawing/2014/main" id="{7FC5256B-D65D-4911-B3FB-C815B5CD2DDC}"/>
            </a:ext>
          </a:extLst>
        </xdr:cNvPr>
        <xdr:cNvGrpSpPr/>
      </xdr:nvGrpSpPr>
      <xdr:grpSpPr>
        <a:xfrm>
          <a:off x="9248775" y="12839700"/>
          <a:ext cx="5715" cy="48260"/>
          <a:chOff x="0" y="0"/>
          <a:chExt cx="6090" cy="438906"/>
        </a:xfrm>
      </xdr:grpSpPr>
      <xdr:sp macro="" textlink="">
        <xdr:nvSpPr>
          <xdr:cNvPr id="3" name="Shape 31950">
            <a:extLst>
              <a:ext uri="{FF2B5EF4-FFF2-40B4-BE49-F238E27FC236}">
                <a16:creationId xmlns="" xmlns:a16="http://schemas.microsoft.com/office/drawing/2014/main" id="{04EFB10C-E9C3-47BC-A34F-EF044976F9D5}"/>
              </a:ext>
            </a:extLst>
          </xdr:cNvPr>
          <xdr:cNvSpPr/>
        </xdr:nvSpPr>
        <xdr:spPr>
          <a:xfrm>
            <a:off x="0" y="0"/>
            <a:ext cx="9144" cy="438906"/>
          </a:xfrm>
          <a:custGeom>
            <a:avLst/>
            <a:gdLst/>
            <a:ahLst/>
            <a:cxnLst/>
            <a:rect l="0" t="0" r="0" b="0"/>
            <a:pathLst>
              <a:path w="9144" h="438906">
                <a:moveTo>
                  <a:pt x="0" y="0"/>
                </a:moveTo>
                <a:lnTo>
                  <a:pt x="9144" y="0"/>
                </a:lnTo>
                <a:lnTo>
                  <a:pt x="9144" y="438906"/>
                </a:lnTo>
                <a:lnTo>
                  <a:pt x="0" y="43890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it-IT"/>
          </a:p>
        </xdr:txBody>
      </xdr:sp>
    </xdr:grpSp>
    <xdr:clientData/>
  </xdr:twoCellAnchor>
  <xdr:twoCellAnchor>
    <xdr:from>
      <xdr:col>9</xdr:col>
      <xdr:colOff>0</xdr:colOff>
      <xdr:row>44</xdr:row>
      <xdr:rowOff>0</xdr:rowOff>
    </xdr:from>
    <xdr:to>
      <xdr:col>9</xdr:col>
      <xdr:colOff>5715</xdr:colOff>
      <xdr:row>45</xdr:row>
      <xdr:rowOff>635</xdr:rowOff>
    </xdr:to>
    <xdr:grpSp>
      <xdr:nvGrpSpPr>
        <xdr:cNvPr id="4" name="Group 30551">
          <a:extLst>
            <a:ext uri="{FF2B5EF4-FFF2-40B4-BE49-F238E27FC236}">
              <a16:creationId xmlns="" xmlns:a16="http://schemas.microsoft.com/office/drawing/2014/main" id="{22C65FCA-C03F-4401-BA9C-2D1156FA7D2C}"/>
            </a:ext>
          </a:extLst>
        </xdr:cNvPr>
        <xdr:cNvGrpSpPr/>
      </xdr:nvGrpSpPr>
      <xdr:grpSpPr>
        <a:xfrm>
          <a:off x="9248775" y="12839700"/>
          <a:ext cx="5715" cy="191135"/>
          <a:chOff x="0" y="0"/>
          <a:chExt cx="6090" cy="438906"/>
        </a:xfrm>
      </xdr:grpSpPr>
      <xdr:sp macro="" textlink="">
        <xdr:nvSpPr>
          <xdr:cNvPr id="5" name="Shape 31952">
            <a:extLst>
              <a:ext uri="{FF2B5EF4-FFF2-40B4-BE49-F238E27FC236}">
                <a16:creationId xmlns="" xmlns:a16="http://schemas.microsoft.com/office/drawing/2014/main" id="{AC686A00-CEAD-4319-9688-25D0AEB0084F}"/>
              </a:ext>
            </a:extLst>
          </xdr:cNvPr>
          <xdr:cNvSpPr/>
        </xdr:nvSpPr>
        <xdr:spPr>
          <a:xfrm>
            <a:off x="0" y="0"/>
            <a:ext cx="9144" cy="438906"/>
          </a:xfrm>
          <a:custGeom>
            <a:avLst/>
            <a:gdLst/>
            <a:ahLst/>
            <a:cxnLst/>
            <a:rect l="0" t="0" r="0" b="0"/>
            <a:pathLst>
              <a:path w="9144" h="438906">
                <a:moveTo>
                  <a:pt x="0" y="0"/>
                </a:moveTo>
                <a:lnTo>
                  <a:pt x="9144" y="0"/>
                </a:lnTo>
                <a:lnTo>
                  <a:pt x="9144" y="438906"/>
                </a:lnTo>
                <a:lnTo>
                  <a:pt x="0" y="43890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it-IT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tabSelected="1" topLeftCell="A58" zoomScaleNormal="100" workbookViewId="0">
      <selection activeCell="A81" sqref="A81:E81"/>
    </sheetView>
  </sheetViews>
  <sheetFormatPr defaultColWidth="8.85546875" defaultRowHeight="15" outlineLevelCol="1" x14ac:dyDescent="0.25"/>
  <cols>
    <col min="1" max="1" width="58.42578125" style="1" customWidth="1"/>
    <col min="2" max="2" width="16.42578125" style="1" customWidth="1"/>
    <col min="3" max="3" width="12.28515625" style="1" customWidth="1"/>
    <col min="4" max="4" width="12.140625" style="1" customWidth="1"/>
    <col min="5" max="5" width="11.7109375" style="1" customWidth="1"/>
    <col min="6" max="6" width="3.85546875" customWidth="1"/>
    <col min="7" max="7" width="9.140625" customWidth="1" outlineLevel="1"/>
    <col min="8" max="8" width="10.42578125" customWidth="1" outlineLevel="1"/>
    <col min="9" max="9" width="4.28515625" customWidth="1"/>
    <col min="10" max="12" width="9.140625" style="1" customWidth="1" outlineLevel="1"/>
    <col min="13" max="16384" width="8.85546875" style="1"/>
  </cols>
  <sheetData>
    <row r="1" spans="1:12" ht="26.25" x14ac:dyDescent="0.4">
      <c r="A1" s="40"/>
    </row>
    <row r="2" spans="1:12" ht="15.75" thickBot="1" x14ac:dyDescent="0.3"/>
    <row r="3" spans="1:12" ht="16.5" thickTop="1" x14ac:dyDescent="0.25">
      <c r="A3" s="27"/>
      <c r="B3" s="22"/>
      <c r="C3" s="22"/>
      <c r="D3" s="23"/>
    </row>
    <row r="4" spans="1:12" ht="15.75" x14ac:dyDescent="0.25">
      <c r="A4" s="24" t="s">
        <v>65</v>
      </c>
      <c r="B4" s="25"/>
      <c r="C4" s="25"/>
      <c r="D4" s="26"/>
    </row>
    <row r="5" spans="1:12" ht="15.75" x14ac:dyDescent="0.25">
      <c r="A5" s="24" t="s">
        <v>64</v>
      </c>
      <c r="B5" s="25"/>
      <c r="C5" s="25"/>
      <c r="D5" s="26"/>
    </row>
    <row r="6" spans="1:12" ht="15.75" x14ac:dyDescent="0.25">
      <c r="A6" s="86"/>
      <c r="B6" s="87"/>
      <c r="C6" s="87"/>
      <c r="D6" s="88"/>
    </row>
    <row r="7" spans="1:12" ht="16.5" thickBot="1" x14ac:dyDescent="0.3">
      <c r="A7" s="89"/>
      <c r="B7" s="90"/>
      <c r="C7" s="90"/>
      <c r="D7" s="91"/>
    </row>
    <row r="8" spans="1:12" ht="16.5" thickTop="1" thickBot="1" x14ac:dyDescent="0.3"/>
    <row r="9" spans="1:12" ht="20.25" thickTop="1" thickBot="1" x14ac:dyDescent="0.35">
      <c r="A9" s="114" t="s">
        <v>66</v>
      </c>
      <c r="B9" s="115"/>
      <c r="C9" s="115"/>
      <c r="D9" s="115"/>
      <c r="E9" s="115"/>
      <c r="G9" s="100" t="s">
        <v>31</v>
      </c>
      <c r="H9" s="101"/>
    </row>
    <row r="10" spans="1:12" ht="17.25" thickTop="1" thickBot="1" x14ac:dyDescent="0.3">
      <c r="A10" s="97" t="s">
        <v>15</v>
      </c>
      <c r="B10" s="98"/>
      <c r="C10" s="98"/>
      <c r="D10" s="98"/>
      <c r="E10" s="99"/>
      <c r="G10" s="29" t="s">
        <v>13</v>
      </c>
      <c r="H10" s="31" t="s">
        <v>14</v>
      </c>
      <c r="J10" s="28"/>
      <c r="K10" s="28"/>
      <c r="L10" s="28"/>
    </row>
    <row r="11" spans="1:12" ht="80.25" thickTop="1" thickBot="1" x14ac:dyDescent="0.3">
      <c r="A11" s="6"/>
      <c r="B11" s="8" t="s">
        <v>32</v>
      </c>
      <c r="C11" s="119" t="s">
        <v>30</v>
      </c>
      <c r="D11" s="120"/>
      <c r="E11" s="121"/>
      <c r="G11" s="30">
        <v>47.25</v>
      </c>
      <c r="H11" s="32">
        <v>0.26</v>
      </c>
      <c r="J11" s="116" t="s">
        <v>33</v>
      </c>
      <c r="K11" s="117"/>
      <c r="L11" s="118"/>
    </row>
    <row r="12" spans="1:12" ht="39" thickTop="1" x14ac:dyDescent="0.25">
      <c r="A12" s="7" t="s">
        <v>27</v>
      </c>
      <c r="B12" s="2"/>
      <c r="C12" s="10" t="s">
        <v>23</v>
      </c>
      <c r="D12" s="10" t="s">
        <v>24</v>
      </c>
      <c r="E12" s="10" t="s">
        <v>22</v>
      </c>
      <c r="J12" s="20" t="s">
        <v>1</v>
      </c>
      <c r="K12" s="10" t="s">
        <v>11</v>
      </c>
      <c r="L12" s="21" t="s">
        <v>12</v>
      </c>
    </row>
    <row r="13" spans="1:12" ht="27.75" customHeight="1" x14ac:dyDescent="0.25">
      <c r="A13" s="102" t="s">
        <v>44</v>
      </c>
      <c r="B13" s="103"/>
      <c r="C13" s="103"/>
      <c r="D13" s="103"/>
      <c r="E13" s="104"/>
      <c r="J13" s="80"/>
      <c r="K13" s="81"/>
      <c r="L13" s="82"/>
    </row>
    <row r="14" spans="1:12" x14ac:dyDescent="0.25">
      <c r="A14" s="14" t="s">
        <v>34</v>
      </c>
      <c r="B14" s="41">
        <f>ROUNDUP(J14/$H$11,2)</f>
        <v>4.37</v>
      </c>
      <c r="C14" s="9">
        <f>ROUND($H$11*B14,2)</f>
        <v>1.1399999999999999</v>
      </c>
      <c r="D14" s="9">
        <f>ROUND(C14*1.5,2)</f>
        <v>1.71</v>
      </c>
      <c r="E14" s="9">
        <f>C14*2</f>
        <v>2.2799999999999998</v>
      </c>
      <c r="J14" s="33">
        <v>1.1359999999999999</v>
      </c>
      <c r="K14" s="17">
        <v>1.71</v>
      </c>
      <c r="L14" s="34">
        <v>2.2799999999999998</v>
      </c>
    </row>
    <row r="15" spans="1:12" x14ac:dyDescent="0.25">
      <c r="A15" s="14" t="s">
        <v>35</v>
      </c>
      <c r="B15" s="41">
        <f t="shared" ref="B15:B16" si="0">ROUNDUP(J15/$H$11,2)</f>
        <v>8.77</v>
      </c>
      <c r="C15" s="9">
        <f>ROUND($H$11*B15,2)</f>
        <v>2.2799999999999998</v>
      </c>
      <c r="D15" s="9">
        <f t="shared" ref="D15:D16" si="1">ROUND(C15*1.5,2)</f>
        <v>3.42</v>
      </c>
      <c r="E15" s="9">
        <f t="shared" ref="E15:E16" si="2">C15*2</f>
        <v>4.5599999999999996</v>
      </c>
      <c r="J15" s="33">
        <v>2.2799999999999998</v>
      </c>
      <c r="K15" s="17">
        <v>3.42</v>
      </c>
      <c r="L15" s="34">
        <v>4.5599999999999996</v>
      </c>
    </row>
    <row r="16" spans="1:12" x14ac:dyDescent="0.25">
      <c r="A16" s="14" t="s">
        <v>36</v>
      </c>
      <c r="B16" s="41">
        <f t="shared" si="0"/>
        <v>13.16</v>
      </c>
      <c r="C16" s="9">
        <f>ROUND($H$11*B16,2)</f>
        <v>3.42</v>
      </c>
      <c r="D16" s="9">
        <f t="shared" si="1"/>
        <v>5.13</v>
      </c>
      <c r="E16" s="9">
        <f t="shared" si="2"/>
        <v>6.84</v>
      </c>
      <c r="J16" s="33">
        <v>3.42</v>
      </c>
      <c r="K16" s="17">
        <v>5.13</v>
      </c>
      <c r="L16" s="34">
        <v>6.84</v>
      </c>
    </row>
    <row r="17" spans="1:12" x14ac:dyDescent="0.25">
      <c r="A17" s="14" t="s">
        <v>25</v>
      </c>
      <c r="B17" s="41">
        <f>ROUNDUP(J17/$G$11,2)</f>
        <v>0.25</v>
      </c>
      <c r="C17" s="9">
        <f>ROUND($G$11*B17,2)</f>
        <v>11.81</v>
      </c>
      <c r="D17" s="9">
        <f t="shared" ref="D17" si="3">ROUND(C17*1.5,2)</f>
        <v>17.72</v>
      </c>
      <c r="E17" s="9">
        <f t="shared" ref="E17" si="4">C17*2</f>
        <v>23.62</v>
      </c>
      <c r="J17" s="33">
        <v>11.4</v>
      </c>
      <c r="K17" s="17">
        <v>17.100000000000001</v>
      </c>
      <c r="L17" s="34">
        <v>22.8</v>
      </c>
    </row>
    <row r="18" spans="1:12" ht="15.75" x14ac:dyDescent="0.25">
      <c r="A18" s="105" t="s">
        <v>3</v>
      </c>
      <c r="B18" s="106"/>
      <c r="C18" s="106"/>
      <c r="D18" s="106"/>
      <c r="E18" s="107"/>
      <c r="J18" s="80"/>
      <c r="K18" s="81"/>
      <c r="L18" s="82"/>
    </row>
    <row r="19" spans="1:12" ht="30.75" customHeight="1" x14ac:dyDescent="0.25">
      <c r="A19" s="102" t="s">
        <v>45</v>
      </c>
      <c r="B19" s="103"/>
      <c r="C19" s="103"/>
      <c r="D19" s="103"/>
      <c r="E19" s="104"/>
      <c r="J19" s="80"/>
      <c r="K19" s="81"/>
      <c r="L19" s="82"/>
    </row>
    <row r="20" spans="1:12" x14ac:dyDescent="0.25">
      <c r="A20" s="4" t="s">
        <v>4</v>
      </c>
      <c r="B20" s="41">
        <f t="shared" ref="B20:B22" si="5">ROUNDUP(J20/$H$11,2)</f>
        <v>8.77</v>
      </c>
      <c r="C20" s="9">
        <f>ROUND($H$11*B20,2)</f>
        <v>2.2799999999999998</v>
      </c>
      <c r="D20" s="9">
        <f t="shared" ref="D20" si="6">ROUND(C20*1.5,2)</f>
        <v>3.42</v>
      </c>
      <c r="E20" s="9">
        <f t="shared" ref="E20" si="7">C20*2</f>
        <v>4.5599999999999996</v>
      </c>
      <c r="J20" s="33">
        <v>2.2799999999999998</v>
      </c>
      <c r="K20" s="17">
        <v>3.42</v>
      </c>
      <c r="L20" s="34">
        <v>7.98</v>
      </c>
    </row>
    <row r="21" spans="1:12" x14ac:dyDescent="0.25">
      <c r="A21" s="4" t="s">
        <v>5</v>
      </c>
      <c r="B21" s="41">
        <f t="shared" si="5"/>
        <v>17.540000000000003</v>
      </c>
      <c r="C21" s="9">
        <f>ROUND($H$11*B21,2)</f>
        <v>4.5599999999999996</v>
      </c>
      <c r="D21" s="9">
        <f>ROUND((C15*2)+(C15*50%),2)</f>
        <v>5.7</v>
      </c>
      <c r="E21" s="9">
        <f>ROUND((C15*2)+(C15*100%),2)</f>
        <v>6.84</v>
      </c>
      <c r="J21" s="33">
        <v>4.5599999999999996</v>
      </c>
      <c r="K21" s="17">
        <v>6.84</v>
      </c>
      <c r="L21" s="34">
        <v>9.1199999999999992</v>
      </c>
    </row>
    <row r="22" spans="1:12" x14ac:dyDescent="0.25">
      <c r="A22" s="4" t="s">
        <v>6</v>
      </c>
      <c r="B22" s="41">
        <f t="shared" si="5"/>
        <v>26.310000000000002</v>
      </c>
      <c r="C22" s="9">
        <f>ROUND($H$11*B22,2)</f>
        <v>6.84</v>
      </c>
      <c r="D22" s="9">
        <f t="shared" ref="D22:D23" si="8">ROUND((C16*2)+(C16*50%),2)</f>
        <v>8.5500000000000007</v>
      </c>
      <c r="E22" s="9">
        <f t="shared" ref="E22" si="9">ROUND((C16*2)+(C16*100%),2)</f>
        <v>10.26</v>
      </c>
      <c r="J22" s="33">
        <v>6.84</v>
      </c>
      <c r="K22" s="17">
        <v>10.26</v>
      </c>
      <c r="L22" s="34">
        <v>13.68</v>
      </c>
    </row>
    <row r="23" spans="1:12" x14ac:dyDescent="0.25">
      <c r="A23" s="4" t="s">
        <v>2</v>
      </c>
      <c r="B23" s="41">
        <f>ROUNDUP(J23/$G$11,2)</f>
        <v>0.49</v>
      </c>
      <c r="C23" s="9">
        <f>ROUND($G$11*B23,2)</f>
        <v>23.15</v>
      </c>
      <c r="D23" s="9">
        <f t="shared" si="8"/>
        <v>29.53</v>
      </c>
      <c r="E23" s="9">
        <f t="shared" ref="E23" si="10">ROUND((C17*2)+(C17*100%),2)</f>
        <v>35.43</v>
      </c>
      <c r="J23" s="33">
        <v>22.8</v>
      </c>
      <c r="K23" s="17">
        <v>34.200000000000003</v>
      </c>
      <c r="L23" s="34">
        <v>79.8</v>
      </c>
    </row>
    <row r="24" spans="1:12" ht="15.75" x14ac:dyDescent="0.25">
      <c r="A24" s="111" t="s">
        <v>0</v>
      </c>
      <c r="B24" s="112"/>
      <c r="C24" s="112"/>
      <c r="D24" s="112"/>
      <c r="E24" s="113"/>
      <c r="J24" s="80"/>
      <c r="K24" s="81"/>
      <c r="L24" s="82"/>
    </row>
    <row r="25" spans="1:12" ht="15" customHeight="1" x14ac:dyDescent="0.25">
      <c r="A25" s="92" t="s">
        <v>21</v>
      </c>
      <c r="B25" s="93"/>
      <c r="C25" s="11"/>
      <c r="D25" s="11"/>
      <c r="E25" s="12"/>
      <c r="J25" s="80"/>
      <c r="K25" s="81"/>
      <c r="L25" s="82"/>
    </row>
    <row r="26" spans="1:12" ht="35.25" customHeight="1" x14ac:dyDescent="0.25">
      <c r="A26" s="108" t="s">
        <v>48</v>
      </c>
      <c r="B26" s="109"/>
      <c r="C26" s="109"/>
      <c r="D26" s="109"/>
      <c r="E26" s="110"/>
      <c r="J26" s="80"/>
      <c r="K26" s="81"/>
      <c r="L26" s="82"/>
    </row>
    <row r="27" spans="1:12" x14ac:dyDescent="0.25">
      <c r="A27" s="51" t="s">
        <v>47</v>
      </c>
      <c r="B27" s="41">
        <f>ROUNDUP(J27/$G$11,2)</f>
        <v>1.05</v>
      </c>
      <c r="C27" s="94">
        <f>ROUND($G$11*B27,2)</f>
        <v>49.61</v>
      </c>
      <c r="D27" s="95"/>
      <c r="E27" s="96"/>
      <c r="J27" s="37">
        <v>49.58</v>
      </c>
      <c r="K27" s="38"/>
      <c r="L27" s="39"/>
    </row>
    <row r="28" spans="1:12" x14ac:dyDescent="0.25">
      <c r="A28" s="51" t="s">
        <v>49</v>
      </c>
      <c r="B28" s="41">
        <f>ROUNDUP(J28/$G$11,2)</f>
        <v>1.58</v>
      </c>
      <c r="C28" s="94">
        <f>ROUND($G$11*B28,2)</f>
        <v>74.66</v>
      </c>
      <c r="D28" s="95"/>
      <c r="E28" s="96"/>
      <c r="J28" s="62">
        <v>74.369</v>
      </c>
      <c r="K28" s="63"/>
      <c r="L28" s="64"/>
    </row>
    <row r="29" spans="1:12" ht="25.5" x14ac:dyDescent="0.25">
      <c r="A29" s="51" t="s">
        <v>50</v>
      </c>
      <c r="B29" s="41">
        <f>ROUNDUP(J29/$G$11,2)</f>
        <v>0.53</v>
      </c>
      <c r="C29" s="94">
        <f>ROUND($G$11*B29,2)</f>
        <v>25.04</v>
      </c>
      <c r="D29" s="95"/>
      <c r="E29" s="96"/>
      <c r="J29" s="77">
        <v>24.78</v>
      </c>
      <c r="K29" s="78"/>
      <c r="L29" s="79"/>
    </row>
    <row r="30" spans="1:12" ht="34.5" customHeight="1" x14ac:dyDescent="0.25">
      <c r="A30" s="105" t="s">
        <v>16</v>
      </c>
      <c r="B30" s="106"/>
      <c r="C30" s="106"/>
      <c r="D30" s="106"/>
      <c r="E30" s="107"/>
      <c r="J30" s="80"/>
      <c r="K30" s="81"/>
      <c r="L30" s="82"/>
    </row>
    <row r="31" spans="1:12" ht="34.5" customHeight="1" x14ac:dyDescent="0.25">
      <c r="A31" s="131" t="s">
        <v>7</v>
      </c>
      <c r="B31" s="106"/>
      <c r="C31" s="106"/>
      <c r="D31" s="106"/>
      <c r="E31" s="107"/>
      <c r="J31" s="80"/>
      <c r="K31" s="81"/>
      <c r="L31" s="82"/>
    </row>
    <row r="32" spans="1:12" ht="37.5" customHeight="1" x14ac:dyDescent="0.25">
      <c r="A32" s="135" t="s">
        <v>51</v>
      </c>
      <c r="B32" s="136"/>
      <c r="C32" s="136"/>
      <c r="D32" s="136"/>
      <c r="E32" s="137"/>
      <c r="J32" s="80"/>
      <c r="K32" s="81"/>
      <c r="L32" s="82"/>
    </row>
    <row r="33" spans="1:12" ht="31.5" customHeight="1" thickBot="1" x14ac:dyDescent="0.3">
      <c r="A33" s="108" t="s">
        <v>67</v>
      </c>
      <c r="B33" s="109"/>
      <c r="C33" s="109"/>
      <c r="D33" s="109"/>
      <c r="E33" s="110"/>
      <c r="J33" s="80"/>
      <c r="K33" s="81"/>
      <c r="L33" s="82"/>
    </row>
    <row r="34" spans="1:12" ht="31.5" customHeight="1" thickBot="1" x14ac:dyDescent="0.3">
      <c r="A34" s="59" t="s">
        <v>68</v>
      </c>
      <c r="B34" s="60">
        <v>76.930000000000007</v>
      </c>
      <c r="C34" s="57"/>
      <c r="D34" s="57">
        <v>20</v>
      </c>
      <c r="E34" s="58"/>
      <c r="J34" s="54"/>
      <c r="K34" s="55"/>
      <c r="L34" s="56"/>
    </row>
    <row r="35" spans="1:12" ht="31.5" customHeight="1" thickBot="1" x14ac:dyDescent="0.3">
      <c r="A35" s="59" t="s">
        <v>69</v>
      </c>
      <c r="B35" s="61">
        <v>173.08</v>
      </c>
      <c r="C35" s="57"/>
      <c r="D35" s="57">
        <v>45</v>
      </c>
      <c r="E35" s="58"/>
      <c r="J35" s="54"/>
      <c r="K35" s="55"/>
      <c r="L35" s="56"/>
    </row>
    <row r="36" spans="1:12" ht="31.5" customHeight="1" thickBot="1" x14ac:dyDescent="0.3">
      <c r="A36" s="59" t="s">
        <v>70</v>
      </c>
      <c r="B36" s="61">
        <v>326.93</v>
      </c>
      <c r="C36" s="57"/>
      <c r="D36" s="57">
        <v>85</v>
      </c>
      <c r="E36" s="58"/>
      <c r="J36" s="54"/>
      <c r="K36" s="55"/>
      <c r="L36" s="56"/>
    </row>
    <row r="37" spans="1:12" ht="15.75" x14ac:dyDescent="0.25">
      <c r="A37" s="111" t="s">
        <v>0</v>
      </c>
      <c r="B37" s="112"/>
      <c r="C37" s="112"/>
      <c r="D37" s="112"/>
      <c r="E37" s="113"/>
      <c r="J37" s="80"/>
      <c r="K37" s="81"/>
      <c r="L37" s="82"/>
    </row>
    <row r="38" spans="1:12" ht="25.5" customHeight="1" x14ac:dyDescent="0.25">
      <c r="A38" s="92" t="s">
        <v>17</v>
      </c>
      <c r="B38" s="93"/>
      <c r="C38" s="11"/>
      <c r="D38" s="11"/>
      <c r="E38" s="12"/>
      <c r="J38" s="80"/>
      <c r="K38" s="81"/>
      <c r="L38" s="82"/>
    </row>
    <row r="39" spans="1:12" ht="33" customHeight="1" x14ac:dyDescent="0.25">
      <c r="A39" s="102" t="s">
        <v>8</v>
      </c>
      <c r="B39" s="103"/>
      <c r="C39" s="103"/>
      <c r="D39" s="103"/>
      <c r="E39" s="104"/>
      <c r="J39" s="80"/>
      <c r="K39" s="81"/>
      <c r="L39" s="82"/>
    </row>
    <row r="40" spans="1:12" x14ac:dyDescent="0.25">
      <c r="A40" s="14" t="s">
        <v>37</v>
      </c>
      <c r="B40" s="41">
        <f t="shared" ref="B40:B42" si="11">ROUNDUP(J40/$H$11,2)</f>
        <v>12.74</v>
      </c>
      <c r="C40" s="13">
        <f>ROUND($H$11*$B$40,2)</f>
        <v>3.31</v>
      </c>
      <c r="D40" s="9">
        <f>ROUND(C40*1.5,2)</f>
        <v>4.97</v>
      </c>
      <c r="E40" s="9">
        <f>C40*2</f>
        <v>6.62</v>
      </c>
      <c r="J40" s="35">
        <v>3.31</v>
      </c>
      <c r="K40" s="16">
        <v>4.97</v>
      </c>
      <c r="L40" s="36">
        <v>6.62</v>
      </c>
    </row>
    <row r="41" spans="1:12" x14ac:dyDescent="0.25">
      <c r="A41" s="14" t="s">
        <v>38</v>
      </c>
      <c r="B41" s="41">
        <f t="shared" si="11"/>
        <v>25.470000000000002</v>
      </c>
      <c r="C41" s="13">
        <f>ROUND($H$11*$B$41,2)</f>
        <v>6.62</v>
      </c>
      <c r="D41" s="9">
        <f t="shared" ref="D41:D43" si="12">ROUND(C41*1.5,2)</f>
        <v>9.93</v>
      </c>
      <c r="E41" s="9">
        <f t="shared" ref="E41:E42" si="13">C41*2</f>
        <v>13.24</v>
      </c>
      <c r="J41" s="35">
        <v>6.62</v>
      </c>
      <c r="K41" s="16">
        <v>9.94</v>
      </c>
      <c r="L41" s="36">
        <v>13.24</v>
      </c>
    </row>
    <row r="42" spans="1:12" x14ac:dyDescent="0.25">
      <c r="A42" s="14" t="s">
        <v>6</v>
      </c>
      <c r="B42" s="41">
        <f t="shared" si="11"/>
        <v>38.199999999999996</v>
      </c>
      <c r="C42" s="13">
        <f>ROUND($H$11*$B$42,2)</f>
        <v>9.93</v>
      </c>
      <c r="D42" s="9">
        <f t="shared" si="12"/>
        <v>14.9</v>
      </c>
      <c r="E42" s="9">
        <f t="shared" si="13"/>
        <v>19.86</v>
      </c>
      <c r="J42" s="35">
        <v>9.93</v>
      </c>
      <c r="K42" s="16">
        <v>14.91</v>
      </c>
      <c r="L42" s="36">
        <v>19.86</v>
      </c>
    </row>
    <row r="43" spans="1:12" x14ac:dyDescent="0.25">
      <c r="A43" s="4" t="s">
        <v>2</v>
      </c>
      <c r="B43" s="41">
        <f>ROUNDUP(J43/$G$11,2)</f>
        <v>0.71</v>
      </c>
      <c r="C43" s="13">
        <f>ROUND($G$11*$B$43,2)</f>
        <v>33.549999999999997</v>
      </c>
      <c r="D43" s="9">
        <f t="shared" si="12"/>
        <v>50.33</v>
      </c>
      <c r="E43" s="9">
        <f t="shared" ref="E43" si="14">C43*2</f>
        <v>67.099999999999994</v>
      </c>
      <c r="J43" s="35">
        <v>33.1</v>
      </c>
      <c r="K43" s="16">
        <v>49.7</v>
      </c>
      <c r="L43" s="36">
        <v>66.2</v>
      </c>
    </row>
    <row r="44" spans="1:12" ht="33" customHeight="1" x14ac:dyDescent="0.25">
      <c r="A44" s="128" t="s">
        <v>18</v>
      </c>
      <c r="B44" s="129"/>
      <c r="C44" s="129"/>
      <c r="D44" s="129"/>
      <c r="E44" s="130"/>
      <c r="J44" s="74" t="s">
        <v>9</v>
      </c>
      <c r="K44" s="75"/>
      <c r="L44" s="76"/>
    </row>
    <row r="45" spans="1:12" x14ac:dyDescent="0.25">
      <c r="A45" s="14" t="s">
        <v>37</v>
      </c>
      <c r="B45" s="41">
        <f t="shared" ref="B45:B47" si="15">ROUNDUP(J45/$H$11,2)</f>
        <v>6.39</v>
      </c>
      <c r="C45" s="13">
        <f>ROUND(C40/2,2)</f>
        <v>1.66</v>
      </c>
      <c r="D45" s="13">
        <f t="shared" ref="D45:E45" si="16">ROUND(D40/2,2)</f>
        <v>2.4900000000000002</v>
      </c>
      <c r="E45" s="13">
        <f t="shared" si="16"/>
        <v>3.31</v>
      </c>
      <c r="J45" s="18">
        <v>1.66</v>
      </c>
      <c r="K45" s="15">
        <v>2.4900000000000002</v>
      </c>
      <c r="L45" s="19">
        <v>3.32</v>
      </c>
    </row>
    <row r="46" spans="1:12" x14ac:dyDescent="0.25">
      <c r="A46" s="14" t="s">
        <v>5</v>
      </c>
      <c r="B46" s="41">
        <f t="shared" si="15"/>
        <v>12.77</v>
      </c>
      <c r="C46" s="13">
        <f t="shared" ref="C46:E47" si="17">ROUND(C41/2,2)</f>
        <v>3.31</v>
      </c>
      <c r="D46" s="13">
        <f t="shared" si="17"/>
        <v>4.97</v>
      </c>
      <c r="E46" s="13">
        <f t="shared" si="17"/>
        <v>6.62</v>
      </c>
      <c r="J46" s="18">
        <v>3.32</v>
      </c>
      <c r="K46" s="15">
        <v>4.9800000000000004</v>
      </c>
      <c r="L46" s="19">
        <v>6.64</v>
      </c>
    </row>
    <row r="47" spans="1:12" x14ac:dyDescent="0.25">
      <c r="A47" s="14" t="s">
        <v>6</v>
      </c>
      <c r="B47" s="41">
        <f t="shared" si="15"/>
        <v>19.16</v>
      </c>
      <c r="C47" s="13">
        <f t="shared" si="17"/>
        <v>4.97</v>
      </c>
      <c r="D47" s="13">
        <f t="shared" si="17"/>
        <v>7.45</v>
      </c>
      <c r="E47" s="13">
        <f>ROUND(E42/2,2)</f>
        <v>9.93</v>
      </c>
      <c r="J47" s="18">
        <v>4.9800000000000004</v>
      </c>
      <c r="K47" s="15">
        <v>7.47</v>
      </c>
      <c r="L47" s="19">
        <v>9.9600000000000009</v>
      </c>
    </row>
    <row r="48" spans="1:12" x14ac:dyDescent="0.25">
      <c r="A48" s="4" t="s">
        <v>2</v>
      </c>
      <c r="B48" s="41">
        <f>ROUNDUP(J48/$G$11,2)</f>
        <v>0.36</v>
      </c>
      <c r="C48" s="13">
        <f>ROUND(C43/2,2)</f>
        <v>16.78</v>
      </c>
      <c r="D48" s="13">
        <f t="shared" ref="D48" si="18">ROUND(D43/2,2)</f>
        <v>25.17</v>
      </c>
      <c r="E48" s="13">
        <f>ROUND(E43/2,2)</f>
        <v>33.549999999999997</v>
      </c>
      <c r="J48" s="35">
        <v>16.600000000000001</v>
      </c>
      <c r="K48" s="16">
        <v>24.9</v>
      </c>
      <c r="L48" s="36">
        <v>33.200000000000003</v>
      </c>
    </row>
    <row r="49" spans="1:12" x14ac:dyDescent="0.25">
      <c r="A49" s="111" t="s">
        <v>0</v>
      </c>
      <c r="B49" s="112"/>
      <c r="C49" s="112"/>
      <c r="D49" s="112"/>
      <c r="E49" s="113"/>
      <c r="J49" s="74"/>
      <c r="K49" s="75"/>
      <c r="L49" s="76"/>
    </row>
    <row r="50" spans="1:12" ht="25.5" customHeight="1" x14ac:dyDescent="0.25">
      <c r="A50" s="122" t="s">
        <v>19</v>
      </c>
      <c r="B50" s="123"/>
      <c r="C50" s="11"/>
      <c r="D50" s="11"/>
      <c r="E50" s="12"/>
      <c r="J50" s="74" t="s">
        <v>9</v>
      </c>
      <c r="K50" s="75"/>
      <c r="L50" s="76"/>
    </row>
    <row r="51" spans="1:12" ht="35.25" customHeight="1" x14ac:dyDescent="0.25">
      <c r="A51" s="102" t="s">
        <v>10</v>
      </c>
      <c r="B51" s="103"/>
      <c r="C51" s="103"/>
      <c r="D51" s="103"/>
      <c r="E51" s="104"/>
      <c r="J51" s="74" t="s">
        <v>9</v>
      </c>
      <c r="K51" s="75"/>
      <c r="L51" s="76"/>
    </row>
    <row r="52" spans="1:12" x14ac:dyDescent="0.25">
      <c r="A52" s="53" t="s">
        <v>62</v>
      </c>
      <c r="B52" s="41">
        <v>7.97</v>
      </c>
      <c r="C52" s="94">
        <f>ROUND($H$11*B52,2)</f>
        <v>2.0699999999999998</v>
      </c>
      <c r="D52" s="95"/>
      <c r="E52" s="96"/>
      <c r="J52" s="68">
        <v>2.0699999999999998</v>
      </c>
      <c r="K52" s="69"/>
      <c r="L52" s="70"/>
    </row>
    <row r="53" spans="1:12" x14ac:dyDescent="0.25">
      <c r="A53" s="4" t="s">
        <v>63</v>
      </c>
      <c r="B53" s="41">
        <v>3.97</v>
      </c>
      <c r="C53" s="94">
        <f>ROUND($H$11*B53,2)</f>
        <v>1.03</v>
      </c>
      <c r="D53" s="95"/>
      <c r="E53" s="96"/>
      <c r="J53" s="68">
        <v>1.03</v>
      </c>
      <c r="K53" s="69"/>
      <c r="L53" s="70"/>
    </row>
    <row r="54" spans="1:12" x14ac:dyDescent="0.25">
      <c r="A54" s="111" t="s">
        <v>0</v>
      </c>
      <c r="B54" s="112"/>
      <c r="C54" s="112"/>
      <c r="D54" s="112"/>
      <c r="E54" s="113"/>
      <c r="J54" s="74" t="s">
        <v>9</v>
      </c>
      <c r="K54" s="75"/>
      <c r="L54" s="76"/>
    </row>
    <row r="55" spans="1:12" ht="25.5" customHeight="1" x14ac:dyDescent="0.25">
      <c r="A55" s="122" t="s">
        <v>52</v>
      </c>
      <c r="B55" s="123"/>
      <c r="C55" s="123"/>
      <c r="D55" s="123"/>
      <c r="E55" s="124"/>
      <c r="J55" s="74" t="s">
        <v>9</v>
      </c>
      <c r="K55" s="75"/>
      <c r="L55" s="76"/>
    </row>
    <row r="56" spans="1:12" ht="25.5" x14ac:dyDescent="0.25">
      <c r="A56" s="3" t="s">
        <v>39</v>
      </c>
      <c r="B56" s="41">
        <f t="shared" ref="B56" si="19">ROUNDUP(J56/$H$11,2)</f>
        <v>43.85</v>
      </c>
      <c r="C56" s="13">
        <f>ROUND($H$11*B56,2)</f>
        <v>11.4</v>
      </c>
      <c r="D56" s="9">
        <f t="shared" ref="D56" si="20">ROUND(C56*1.5,2)</f>
        <v>17.100000000000001</v>
      </c>
      <c r="E56" s="9">
        <f t="shared" ref="E56" si="21">C56*2</f>
        <v>22.8</v>
      </c>
      <c r="J56" s="33">
        <v>11.4</v>
      </c>
      <c r="K56" s="17">
        <v>17.100000000000001</v>
      </c>
      <c r="L56" s="34">
        <v>22.8</v>
      </c>
    </row>
    <row r="57" spans="1:12" x14ac:dyDescent="0.25">
      <c r="A57" s="5" t="s">
        <v>0</v>
      </c>
      <c r="B57" s="5"/>
      <c r="C57" s="5"/>
      <c r="D57" s="5"/>
      <c r="E57" s="5"/>
      <c r="J57" s="74" t="s">
        <v>9</v>
      </c>
      <c r="K57" s="75"/>
      <c r="L57" s="76"/>
    </row>
    <row r="58" spans="1:12" x14ac:dyDescent="0.25">
      <c r="A58" s="2" t="s">
        <v>28</v>
      </c>
      <c r="B58" s="2"/>
      <c r="C58" s="2"/>
      <c r="D58" s="2"/>
      <c r="E58" s="2"/>
      <c r="J58" s="74" t="s">
        <v>9</v>
      </c>
      <c r="K58" s="75"/>
      <c r="L58" s="76"/>
    </row>
    <row r="59" spans="1:12" ht="38.25" x14ac:dyDescent="0.25">
      <c r="A59" s="3" t="s">
        <v>40</v>
      </c>
      <c r="B59" s="41">
        <f t="shared" ref="B59" si="22">ROUNDUP(J59/$H$11,2)</f>
        <v>190.7</v>
      </c>
      <c r="C59" s="94">
        <f>ROUND($H$11*B59,2)</f>
        <v>49.58</v>
      </c>
      <c r="D59" s="95"/>
      <c r="E59" s="96"/>
      <c r="J59" s="68">
        <v>49.58</v>
      </c>
      <c r="K59" s="69"/>
      <c r="L59" s="70"/>
    </row>
    <row r="60" spans="1:12" x14ac:dyDescent="0.25">
      <c r="A60" s="111" t="s">
        <v>0</v>
      </c>
      <c r="B60" s="112"/>
      <c r="C60" s="112"/>
      <c r="D60" s="112"/>
      <c r="E60" s="113"/>
      <c r="J60" s="74" t="s">
        <v>9</v>
      </c>
      <c r="K60" s="75"/>
      <c r="L60" s="76"/>
    </row>
    <row r="61" spans="1:12" ht="25.5" customHeight="1" x14ac:dyDescent="0.25">
      <c r="A61" s="122" t="s">
        <v>26</v>
      </c>
      <c r="B61" s="123"/>
      <c r="C61" s="123"/>
      <c r="D61" s="123"/>
      <c r="E61" s="124"/>
      <c r="J61" s="74" t="s">
        <v>9</v>
      </c>
      <c r="K61" s="75"/>
      <c r="L61" s="76"/>
    </row>
    <row r="62" spans="1:12" x14ac:dyDescent="0.25">
      <c r="A62" s="4" t="s">
        <v>41</v>
      </c>
      <c r="B62" s="41">
        <f t="shared" ref="B62" si="23">ROUNDUP(J62/$H$11,2)</f>
        <v>95.350000000000009</v>
      </c>
      <c r="C62" s="94">
        <f>ROUND($H$11*B62,2)</f>
        <v>24.79</v>
      </c>
      <c r="D62" s="95"/>
      <c r="E62" s="96"/>
      <c r="J62" s="68">
        <v>24.79</v>
      </c>
      <c r="K62" s="69"/>
      <c r="L62" s="70"/>
    </row>
    <row r="63" spans="1:12" x14ac:dyDescent="0.25">
      <c r="A63" s="111" t="s">
        <v>0</v>
      </c>
      <c r="B63" s="112"/>
      <c r="C63" s="112"/>
      <c r="D63" s="112"/>
      <c r="E63" s="113"/>
      <c r="J63" s="74" t="s">
        <v>9</v>
      </c>
      <c r="K63" s="75"/>
      <c r="L63" s="76"/>
    </row>
    <row r="64" spans="1:12" x14ac:dyDescent="0.25">
      <c r="A64" s="2" t="s">
        <v>20</v>
      </c>
      <c r="B64" s="132"/>
      <c r="C64" s="133"/>
      <c r="D64" s="133"/>
      <c r="E64" s="134"/>
      <c r="J64" s="74" t="s">
        <v>9</v>
      </c>
      <c r="K64" s="75"/>
      <c r="L64" s="76"/>
    </row>
    <row r="65" spans="1:12" ht="76.5" x14ac:dyDescent="0.25">
      <c r="A65" s="3" t="s">
        <v>42</v>
      </c>
      <c r="B65" s="41">
        <f t="shared" ref="B65" si="24">ROUNDUP(J65/$H$11,2)</f>
        <v>7.97</v>
      </c>
      <c r="C65" s="94">
        <f>ROUND($H$11*B65,2)</f>
        <v>2.0699999999999998</v>
      </c>
      <c r="D65" s="95"/>
      <c r="E65" s="96"/>
      <c r="J65" s="71">
        <v>2.0699999999999998</v>
      </c>
      <c r="K65" s="72"/>
      <c r="L65" s="73"/>
    </row>
    <row r="66" spans="1:12" x14ac:dyDescent="0.25">
      <c r="A66" s="111" t="s">
        <v>0</v>
      </c>
      <c r="B66" s="112"/>
      <c r="C66" s="112"/>
      <c r="D66" s="112"/>
      <c r="E66" s="113"/>
      <c r="J66" s="74" t="s">
        <v>9</v>
      </c>
      <c r="K66" s="75"/>
      <c r="L66" s="76"/>
    </row>
    <row r="67" spans="1:12" ht="25.5" customHeight="1" x14ac:dyDescent="0.25">
      <c r="A67" s="122" t="s">
        <v>29</v>
      </c>
      <c r="B67" s="123"/>
      <c r="C67" s="123"/>
      <c r="D67" s="123"/>
      <c r="E67" s="124"/>
      <c r="J67" s="74" t="s">
        <v>9</v>
      </c>
      <c r="K67" s="75"/>
      <c r="L67" s="76"/>
    </row>
    <row r="68" spans="1:12" x14ac:dyDescent="0.25">
      <c r="A68" s="3" t="s">
        <v>43</v>
      </c>
      <c r="B68" s="41">
        <f t="shared" ref="B68" si="25">ROUNDUP(J68/$H$11,2)</f>
        <v>23.85</v>
      </c>
      <c r="C68" s="94">
        <f>ROUND($H$11*B68,2)</f>
        <v>6.2</v>
      </c>
      <c r="D68" s="95"/>
      <c r="E68" s="96"/>
      <c r="J68" s="83">
        <v>6.2</v>
      </c>
      <c r="K68" s="84"/>
      <c r="L68" s="85"/>
    </row>
    <row r="69" spans="1:12" ht="50.25" customHeight="1" x14ac:dyDescent="0.25">
      <c r="A69" s="144" t="s">
        <v>46</v>
      </c>
      <c r="B69" s="145"/>
      <c r="C69" s="145"/>
      <c r="D69" s="145"/>
      <c r="E69" s="146"/>
      <c r="J69" s="48"/>
      <c r="K69" s="49"/>
      <c r="L69" s="50"/>
    </row>
    <row r="70" spans="1:12" ht="45" customHeight="1" x14ac:dyDescent="0.25">
      <c r="A70" s="42"/>
      <c r="B70" s="43"/>
      <c r="C70" s="43"/>
      <c r="D70" s="43"/>
      <c r="E70" s="44"/>
      <c r="J70" s="45"/>
      <c r="K70" s="46"/>
      <c r="L70" s="47"/>
    </row>
    <row r="71" spans="1:12" ht="25.5" customHeight="1" x14ac:dyDescent="0.25">
      <c r="A71" s="122" t="s">
        <v>53</v>
      </c>
      <c r="B71" s="123"/>
      <c r="C71" s="123"/>
      <c r="D71" s="123"/>
      <c r="E71" s="124"/>
      <c r="J71" s="74" t="s">
        <v>9</v>
      </c>
      <c r="K71" s="75"/>
      <c r="L71" s="76"/>
    </row>
    <row r="72" spans="1:12" ht="24.75" customHeight="1" x14ac:dyDescent="0.25">
      <c r="A72" s="52" t="s">
        <v>54</v>
      </c>
      <c r="B72" s="41">
        <f t="shared" ref="B72:B77" si="26">ROUNDUP(J72/$H$11,2)</f>
        <v>3.9699999999999998</v>
      </c>
      <c r="C72" s="94">
        <f t="shared" ref="C72:C77" si="27">ROUND($H$11*B72,2)</f>
        <v>1.03</v>
      </c>
      <c r="D72" s="95"/>
      <c r="E72" s="96"/>
      <c r="J72" s="65">
        <v>1.032</v>
      </c>
      <c r="K72" s="66"/>
      <c r="L72" s="67"/>
    </row>
    <row r="73" spans="1:12" ht="36.75" customHeight="1" x14ac:dyDescent="0.25">
      <c r="A73" s="52" t="s">
        <v>55</v>
      </c>
      <c r="B73" s="41">
        <f t="shared" si="26"/>
        <v>1.2</v>
      </c>
      <c r="C73" s="94">
        <f t="shared" si="27"/>
        <v>0.31</v>
      </c>
      <c r="D73" s="95"/>
      <c r="E73" s="96"/>
      <c r="J73" s="65">
        <v>0.31</v>
      </c>
      <c r="K73" s="66"/>
      <c r="L73" s="67"/>
    </row>
    <row r="74" spans="1:12" ht="30" customHeight="1" x14ac:dyDescent="0.25">
      <c r="A74" s="52" t="s">
        <v>56</v>
      </c>
      <c r="B74" s="41">
        <f t="shared" si="26"/>
        <v>7.9399999999999995</v>
      </c>
      <c r="C74" s="94">
        <f t="shared" si="27"/>
        <v>2.06</v>
      </c>
      <c r="D74" s="95"/>
      <c r="E74" s="96"/>
      <c r="J74" s="125">
        <f>J72*2</f>
        <v>2.0640000000000001</v>
      </c>
      <c r="K74" s="126"/>
      <c r="L74" s="127"/>
    </row>
    <row r="75" spans="1:12" ht="27" customHeight="1" x14ac:dyDescent="0.25">
      <c r="A75" s="52" t="s">
        <v>57</v>
      </c>
      <c r="B75" s="41">
        <f t="shared" si="26"/>
        <v>15.879999999999999</v>
      </c>
      <c r="C75" s="94">
        <f t="shared" si="27"/>
        <v>4.13</v>
      </c>
      <c r="D75" s="95"/>
      <c r="E75" s="96"/>
      <c r="J75" s="65">
        <f>J72*4</f>
        <v>4.1280000000000001</v>
      </c>
      <c r="K75" s="66"/>
      <c r="L75" s="67"/>
    </row>
    <row r="76" spans="1:12" ht="23.25" customHeight="1" x14ac:dyDescent="0.25">
      <c r="A76" s="52" t="s">
        <v>58</v>
      </c>
      <c r="B76" s="41">
        <f t="shared" si="26"/>
        <v>47.64</v>
      </c>
      <c r="C76" s="94">
        <f t="shared" si="27"/>
        <v>12.39</v>
      </c>
      <c r="D76" s="95"/>
      <c r="E76" s="96"/>
      <c r="J76" s="125">
        <f>J72*12</f>
        <v>12.384</v>
      </c>
      <c r="K76" s="126"/>
      <c r="L76" s="127"/>
    </row>
    <row r="77" spans="1:12" ht="23.25" customHeight="1" x14ac:dyDescent="0.25">
      <c r="A77" s="52" t="s">
        <v>59</v>
      </c>
      <c r="B77" s="41">
        <f t="shared" si="26"/>
        <v>95.27000000000001</v>
      </c>
      <c r="C77" s="94">
        <f t="shared" si="27"/>
        <v>24.77</v>
      </c>
      <c r="D77" s="95"/>
      <c r="E77" s="96"/>
      <c r="J77" s="125">
        <f>J72*24</f>
        <v>24.768000000000001</v>
      </c>
      <c r="K77" s="126"/>
      <c r="L77" s="127"/>
    </row>
    <row r="78" spans="1:12" ht="18" customHeight="1" x14ac:dyDescent="0.25">
      <c r="A78" s="147" t="s">
        <v>60</v>
      </c>
      <c r="B78" s="148"/>
      <c r="C78" s="148"/>
      <c r="D78" s="148"/>
      <c r="E78" s="149"/>
      <c r="J78" s="74" t="s">
        <v>9</v>
      </c>
      <c r="K78" s="75"/>
      <c r="L78" s="76"/>
    </row>
    <row r="79" spans="1:12" x14ac:dyDescent="0.25">
      <c r="A79" s="138" t="s">
        <v>71</v>
      </c>
      <c r="B79" s="139"/>
      <c r="C79" s="139"/>
      <c r="D79" s="139"/>
      <c r="E79" s="140"/>
      <c r="J79" s="141" t="s">
        <v>9</v>
      </c>
      <c r="K79" s="142"/>
      <c r="L79" s="143"/>
    </row>
    <row r="80" spans="1:12" x14ac:dyDescent="0.25">
      <c r="A80" s="138" t="s">
        <v>72</v>
      </c>
      <c r="B80" s="139"/>
      <c r="C80" s="139"/>
      <c r="D80" s="139"/>
      <c r="E80" s="140"/>
      <c r="J80" s="74" t="s">
        <v>9</v>
      </c>
      <c r="K80" s="75"/>
      <c r="L80" s="76"/>
    </row>
    <row r="81" spans="1:12" x14ac:dyDescent="0.25">
      <c r="A81" s="138" t="s">
        <v>73</v>
      </c>
      <c r="B81" s="139"/>
      <c r="C81" s="139"/>
      <c r="D81" s="139"/>
      <c r="E81" s="140"/>
      <c r="J81" s="74" t="s">
        <v>9</v>
      </c>
      <c r="K81" s="75"/>
      <c r="L81" s="76"/>
    </row>
    <row r="82" spans="1:12" ht="33.75" customHeight="1" x14ac:dyDescent="0.25">
      <c r="A82" s="102" t="s">
        <v>61</v>
      </c>
      <c r="B82" s="103"/>
      <c r="C82" s="103"/>
      <c r="D82" s="103"/>
      <c r="E82" s="104"/>
      <c r="J82" s="74" t="s">
        <v>9</v>
      </c>
      <c r="K82" s="75"/>
      <c r="L82" s="76"/>
    </row>
  </sheetData>
  <mergeCells count="101">
    <mergeCell ref="A81:E81"/>
    <mergeCell ref="A79:E79"/>
    <mergeCell ref="C77:E77"/>
    <mergeCell ref="C52:E52"/>
    <mergeCell ref="J81:L81"/>
    <mergeCell ref="A82:E82"/>
    <mergeCell ref="J82:L82"/>
    <mergeCell ref="C65:E65"/>
    <mergeCell ref="C74:E74"/>
    <mergeCell ref="C75:E75"/>
    <mergeCell ref="C76:E76"/>
    <mergeCell ref="J79:L79"/>
    <mergeCell ref="J80:L80"/>
    <mergeCell ref="J71:L71"/>
    <mergeCell ref="J77:L77"/>
    <mergeCell ref="J78:L78"/>
    <mergeCell ref="J67:L67"/>
    <mergeCell ref="J73:L73"/>
    <mergeCell ref="J74:L74"/>
    <mergeCell ref="C68:E68"/>
    <mergeCell ref="A69:E69"/>
    <mergeCell ref="A80:E80"/>
    <mergeCell ref="A78:E78"/>
    <mergeCell ref="A66:E66"/>
    <mergeCell ref="A31:E31"/>
    <mergeCell ref="J53:L53"/>
    <mergeCell ref="J59:L59"/>
    <mergeCell ref="C62:E62"/>
    <mergeCell ref="A51:E51"/>
    <mergeCell ref="B64:E64"/>
    <mergeCell ref="A32:E32"/>
    <mergeCell ref="A60:E60"/>
    <mergeCell ref="A63:E63"/>
    <mergeCell ref="C53:E53"/>
    <mergeCell ref="A55:E55"/>
    <mergeCell ref="A61:E61"/>
    <mergeCell ref="J33:L33"/>
    <mergeCell ref="J37:L37"/>
    <mergeCell ref="A33:E33"/>
    <mergeCell ref="A37:E37"/>
    <mergeCell ref="A67:E67"/>
    <mergeCell ref="A71:E71"/>
    <mergeCell ref="J76:L76"/>
    <mergeCell ref="A38:B38"/>
    <mergeCell ref="A50:B50"/>
    <mergeCell ref="C59:E59"/>
    <mergeCell ref="J49:L49"/>
    <mergeCell ref="J50:L50"/>
    <mergeCell ref="J51:L51"/>
    <mergeCell ref="J58:L58"/>
    <mergeCell ref="J54:L54"/>
    <mergeCell ref="J55:L55"/>
    <mergeCell ref="J38:L38"/>
    <mergeCell ref="J39:L39"/>
    <mergeCell ref="J52:L52"/>
    <mergeCell ref="A44:E44"/>
    <mergeCell ref="C72:E72"/>
    <mergeCell ref="C73:E73"/>
    <mergeCell ref="J72:L72"/>
    <mergeCell ref="A49:E49"/>
    <mergeCell ref="A39:E39"/>
    <mergeCell ref="A54:E54"/>
    <mergeCell ref="A6:D6"/>
    <mergeCell ref="A7:D7"/>
    <mergeCell ref="J30:L30"/>
    <mergeCell ref="J26:L26"/>
    <mergeCell ref="J25:L25"/>
    <mergeCell ref="J24:L24"/>
    <mergeCell ref="J19:L19"/>
    <mergeCell ref="A25:B25"/>
    <mergeCell ref="C28:E28"/>
    <mergeCell ref="A10:E10"/>
    <mergeCell ref="G9:H9"/>
    <mergeCell ref="C29:E29"/>
    <mergeCell ref="A13:E13"/>
    <mergeCell ref="A18:E18"/>
    <mergeCell ref="A19:E19"/>
    <mergeCell ref="A26:E26"/>
    <mergeCell ref="A24:E24"/>
    <mergeCell ref="J18:L18"/>
    <mergeCell ref="J13:L13"/>
    <mergeCell ref="C27:E27"/>
    <mergeCell ref="A9:E9"/>
    <mergeCell ref="J11:L11"/>
    <mergeCell ref="C11:E11"/>
    <mergeCell ref="A30:E30"/>
    <mergeCell ref="J28:L28"/>
    <mergeCell ref="J75:L75"/>
    <mergeCell ref="J62:L62"/>
    <mergeCell ref="J65:L65"/>
    <mergeCell ref="J44:L44"/>
    <mergeCell ref="J60:L60"/>
    <mergeCell ref="J61:L61"/>
    <mergeCell ref="J63:L63"/>
    <mergeCell ref="J64:L64"/>
    <mergeCell ref="J66:L66"/>
    <mergeCell ref="J57:L57"/>
    <mergeCell ref="J29:L29"/>
    <mergeCell ref="J31:L31"/>
    <mergeCell ref="J32:L32"/>
    <mergeCell ref="J68:L68"/>
  </mergeCells>
  <pageMargins left="0.7" right="0.7" top="0.75" bottom="0.75" header="0.3" footer="0.3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pubblicita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Bonisolli</dc:creator>
  <cp:lastModifiedBy>Comune di Pozza</cp:lastModifiedBy>
  <dcterms:created xsi:type="dcterms:W3CDTF">2021-01-03T07:10:43Z</dcterms:created>
  <dcterms:modified xsi:type="dcterms:W3CDTF">2021-01-26T14:48:14Z</dcterms:modified>
</cp:coreProperties>
</file>